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240" yWindow="240" windowWidth="22500" windowHeight="14340" activeTab="1"/>
  </bookViews>
  <sheets>
    <sheet name="Sheet2" sheetId="2" r:id="rId1"/>
    <sheet name="Sheet3" sheetId="3" r:id="rId2"/>
  </sheets>
  <externalReferences>
    <externalReference r:id="rId3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93" i="3" l="1"/>
  <c r="Q92" i="3"/>
  <c r="Q91" i="3"/>
  <c r="Q90" i="3"/>
  <c r="Q89" i="3"/>
  <c r="P93" i="3"/>
  <c r="P92" i="3"/>
  <c r="P91" i="3"/>
  <c r="P90" i="3"/>
  <c r="P89" i="3"/>
  <c r="L93" i="3"/>
  <c r="L92" i="3"/>
  <c r="L91" i="3"/>
  <c r="L90" i="3"/>
  <c r="L89" i="3"/>
  <c r="N84" i="3"/>
  <c r="N83" i="3"/>
  <c r="N82" i="3"/>
  <c r="N81" i="3"/>
  <c r="N80" i="3"/>
  <c r="M84" i="3"/>
  <c r="M83" i="3"/>
  <c r="M82" i="3"/>
  <c r="M81" i="3"/>
  <c r="M80" i="3"/>
  <c r="L76" i="3"/>
  <c r="L75" i="3"/>
  <c r="L74" i="3"/>
  <c r="L73" i="3"/>
  <c r="L72" i="3"/>
  <c r="G81" i="3"/>
  <c r="F81" i="3"/>
  <c r="E81" i="3"/>
  <c r="D81" i="3"/>
  <c r="C81" i="3"/>
  <c r="G78" i="3"/>
  <c r="G77" i="3"/>
  <c r="G79" i="3"/>
  <c r="F78" i="3"/>
  <c r="F77" i="3"/>
  <c r="F79" i="3"/>
  <c r="E78" i="3"/>
  <c r="E77" i="3"/>
  <c r="E79" i="3"/>
  <c r="D78" i="3"/>
  <c r="D77" i="3"/>
  <c r="D79" i="3"/>
  <c r="C79" i="3"/>
  <c r="G76" i="3"/>
  <c r="F76" i="3"/>
  <c r="E76" i="3"/>
  <c r="D76" i="3"/>
  <c r="G75" i="3"/>
  <c r="F75" i="3"/>
  <c r="E75" i="3"/>
  <c r="D75" i="3"/>
  <c r="C78" i="3"/>
  <c r="C77" i="3"/>
  <c r="C76" i="3"/>
  <c r="C75" i="3"/>
  <c r="G74" i="3"/>
  <c r="F74" i="3"/>
  <c r="E74" i="3"/>
  <c r="D74" i="3"/>
  <c r="C74" i="3"/>
  <c r="G73" i="3"/>
  <c r="F73" i="3"/>
  <c r="E73" i="3"/>
  <c r="D73" i="3"/>
  <c r="C73" i="3"/>
  <c r="G72" i="3"/>
  <c r="F72" i="3"/>
  <c r="E72" i="3"/>
  <c r="D72" i="3"/>
  <c r="C72" i="3"/>
  <c r="M66" i="3"/>
  <c r="L66" i="3"/>
  <c r="K66" i="3"/>
  <c r="J66" i="3"/>
  <c r="I66" i="3"/>
  <c r="M65" i="3"/>
  <c r="L65" i="3"/>
  <c r="K65" i="3"/>
  <c r="J65" i="3"/>
  <c r="I65" i="3"/>
  <c r="M64" i="3"/>
  <c r="L64" i="3"/>
  <c r="K64" i="3"/>
  <c r="J64" i="3"/>
  <c r="I64" i="3"/>
  <c r="N48" i="3"/>
  <c r="N46" i="3"/>
  <c r="M46" i="3"/>
  <c r="L46" i="3"/>
  <c r="K46" i="3"/>
  <c r="J46" i="3"/>
  <c r="X48" i="3"/>
  <c r="W48" i="3"/>
  <c r="V48" i="3"/>
  <c r="U48" i="3"/>
  <c r="T48" i="3"/>
  <c r="X47" i="3"/>
  <c r="W47" i="3"/>
  <c r="V47" i="3"/>
  <c r="U47" i="3"/>
  <c r="T47" i="3"/>
  <c r="X43" i="3"/>
  <c r="W43" i="3"/>
  <c r="V43" i="3"/>
  <c r="U43" i="3"/>
  <c r="T43" i="3"/>
  <c r="X42" i="3"/>
  <c r="W42" i="3"/>
  <c r="V42" i="3"/>
  <c r="U42" i="3"/>
  <c r="T42" i="3"/>
  <c r="X41" i="3"/>
  <c r="W41" i="3"/>
  <c r="V41" i="3"/>
  <c r="U41" i="3"/>
  <c r="T41" i="3"/>
  <c r="X40" i="3"/>
  <c r="W40" i="3"/>
  <c r="V40" i="3"/>
  <c r="U40" i="3"/>
  <c r="T40" i="3"/>
  <c r="X39" i="3"/>
  <c r="W39" i="3"/>
  <c r="V39" i="3"/>
  <c r="U39" i="3"/>
  <c r="T39" i="3"/>
  <c r="Q32" i="3"/>
  <c r="V32" i="3"/>
  <c r="P32" i="3"/>
  <c r="U32" i="3"/>
  <c r="O32" i="3"/>
  <c r="T32" i="3"/>
  <c r="N32" i="3"/>
  <c r="S32" i="3"/>
  <c r="Q31" i="3"/>
  <c r="V31" i="3"/>
  <c r="P31" i="3"/>
  <c r="U31" i="3"/>
  <c r="O31" i="3"/>
  <c r="T31" i="3"/>
  <c r="N31" i="3"/>
  <c r="S31" i="3"/>
  <c r="Q30" i="3"/>
  <c r="V30" i="3"/>
  <c r="P30" i="3"/>
  <c r="U30" i="3"/>
  <c r="O30" i="3"/>
  <c r="T30" i="3"/>
  <c r="N30" i="3"/>
  <c r="S30" i="3"/>
  <c r="M32" i="3"/>
  <c r="R32" i="3"/>
  <c r="M31" i="3"/>
  <c r="R31" i="3"/>
  <c r="M30" i="3"/>
  <c r="R30" i="3"/>
  <c r="Q35" i="3"/>
  <c r="P35" i="3"/>
  <c r="O35" i="3"/>
  <c r="N35" i="3"/>
  <c r="M35" i="3"/>
  <c r="Q34" i="3"/>
  <c r="P34" i="3"/>
  <c r="O34" i="3"/>
  <c r="N34" i="3"/>
  <c r="M34" i="3"/>
  <c r="Q33" i="3"/>
  <c r="P33" i="3"/>
  <c r="O33" i="3"/>
  <c r="N33" i="3"/>
  <c r="M33" i="3"/>
  <c r="C20" i="3"/>
  <c r="D20" i="3"/>
  <c r="E20" i="3"/>
  <c r="F20" i="3"/>
  <c r="G20" i="3"/>
  <c r="C19" i="3"/>
  <c r="D19" i="3"/>
  <c r="E19" i="3"/>
  <c r="F19" i="3"/>
  <c r="G19" i="3"/>
  <c r="C18" i="3"/>
  <c r="D18" i="3"/>
  <c r="E18" i="3"/>
  <c r="F18" i="3"/>
  <c r="G18" i="3"/>
  <c r="C17" i="3"/>
  <c r="D17" i="3"/>
  <c r="E17" i="3"/>
  <c r="F17" i="3"/>
  <c r="G17" i="3"/>
  <c r="C16" i="3"/>
  <c r="D16" i="3"/>
  <c r="E16" i="3"/>
  <c r="F16" i="3"/>
  <c r="G16" i="3"/>
  <c r="C15" i="3"/>
  <c r="D15" i="3"/>
  <c r="E15" i="3"/>
  <c r="F15" i="3"/>
  <c r="G15" i="3"/>
  <c r="C14" i="3"/>
  <c r="D14" i="3"/>
  <c r="E14" i="3"/>
  <c r="F14" i="3"/>
  <c r="G14" i="3"/>
  <c r="C13" i="3"/>
  <c r="D13" i="3"/>
  <c r="E13" i="3"/>
  <c r="F13" i="3"/>
  <c r="G13" i="3"/>
  <c r="C12" i="3"/>
  <c r="D12" i="3"/>
  <c r="E12" i="3"/>
  <c r="F12" i="3"/>
  <c r="G12" i="3"/>
  <c r="G11" i="3"/>
  <c r="F11" i="3"/>
  <c r="E11" i="3"/>
  <c r="D11" i="3"/>
  <c r="C11" i="3"/>
  <c r="G10" i="3"/>
  <c r="F10" i="3"/>
  <c r="E10" i="3"/>
  <c r="D10" i="3"/>
  <c r="C10" i="3"/>
  <c r="G9" i="3"/>
  <c r="F9" i="3"/>
  <c r="E9" i="3"/>
  <c r="D9" i="3"/>
  <c r="C9" i="3"/>
  <c r="C8" i="3"/>
  <c r="D8" i="3"/>
  <c r="E8" i="3"/>
  <c r="F8" i="3"/>
  <c r="G8" i="3"/>
  <c r="C7" i="3"/>
  <c r="D7" i="3"/>
  <c r="E7" i="3"/>
  <c r="F7" i="3"/>
  <c r="G7" i="3"/>
  <c r="C6" i="3"/>
  <c r="D6" i="3"/>
  <c r="E6" i="3"/>
  <c r="F6" i="3"/>
  <c r="G6" i="3"/>
</calcChain>
</file>

<file path=xl/sharedStrings.xml><?xml version="1.0" encoding="utf-8"?>
<sst xmlns="http://schemas.openxmlformats.org/spreadsheetml/2006/main" count="976" uniqueCount="390">
  <si>
    <t>Bead Size</t>
  </si>
  <si>
    <t>Bead Diameter</t>
  </si>
  <si>
    <t>Bead Mass</t>
  </si>
  <si>
    <t>Sinking Time (1)</t>
  </si>
  <si>
    <t>Sinking Time (2)</t>
  </si>
  <si>
    <t>Sinking Time (3)</t>
  </si>
  <si>
    <t>Sinking Speed (1)</t>
  </si>
  <si>
    <t>Sinking Speed (2)</t>
  </si>
  <si>
    <t>Sinking Speed (3)</t>
  </si>
  <si>
    <t>Size 1</t>
  </si>
  <si>
    <t>Size 2</t>
  </si>
  <si>
    <t>Size 3</t>
  </si>
  <si>
    <t>Size 4</t>
  </si>
  <si>
    <t>Size 5</t>
  </si>
  <si>
    <t>Group Name, Student Names</t>
  </si>
  <si>
    <t>8.19g</t>
  </si>
  <si>
    <t>13mm</t>
  </si>
  <si>
    <t>40.74cm/s</t>
  </si>
  <si>
    <t>0.94s</t>
  </si>
  <si>
    <t>0.95s</t>
  </si>
  <si>
    <t>40.32cm/s</t>
  </si>
  <si>
    <t>Kyle Pfau</t>
  </si>
  <si>
    <t>Dan Makrinos</t>
  </si>
  <si>
    <t>Zachary Topor</t>
  </si>
  <si>
    <t>The Mola Mola</t>
  </si>
  <si>
    <t>Emily Boardman</t>
  </si>
  <si>
    <t>Andrew Goode</t>
  </si>
  <si>
    <t>Jessica Lavoie</t>
  </si>
  <si>
    <t>3.19mm</t>
  </si>
  <si>
    <t>3.77mm</t>
  </si>
  <si>
    <t>6.36mm</t>
  </si>
  <si>
    <t>9.51mm</t>
  </si>
  <si>
    <t>12.72mm</t>
  </si>
  <si>
    <t>0.129g</t>
  </si>
  <si>
    <t>0.433g</t>
  </si>
  <si>
    <t>1.025g</t>
  </si>
  <si>
    <t>3.512g</t>
  </si>
  <si>
    <t>8.351g</t>
  </si>
  <si>
    <t>11.09s</t>
  </si>
  <si>
    <t>5.25s</t>
  </si>
  <si>
    <t>3.19s</t>
  </si>
  <si>
    <t>1.50s</t>
  </si>
  <si>
    <t>1.03s</t>
  </si>
  <si>
    <t>11.37s</t>
  </si>
  <si>
    <t>5.22s</t>
  </si>
  <si>
    <t>1.56s</t>
  </si>
  <si>
    <t>1.13s</t>
  </si>
  <si>
    <t>11.22s</t>
  </si>
  <si>
    <t>5.38s</t>
  </si>
  <si>
    <t>3.00s</t>
  </si>
  <si>
    <t>1.66s</t>
  </si>
  <si>
    <t>1.15s</t>
  </si>
  <si>
    <t>3.4cm/s</t>
  </si>
  <si>
    <t>7.2cm/s</t>
  </si>
  <si>
    <t>11.9cm/s</t>
  </si>
  <si>
    <t>25.3cm/s</t>
  </si>
  <si>
    <t>36.9cm/s</t>
  </si>
  <si>
    <t>3.3cm/s</t>
  </si>
  <si>
    <t>7.3cm/s</t>
  </si>
  <si>
    <t>24.4cm/s</t>
  </si>
  <si>
    <t>33.6cm/s</t>
  </si>
  <si>
    <t>7.1cm/s</t>
  </si>
  <si>
    <t>12.7cm/s</t>
  </si>
  <si>
    <t>22.9cm/s</t>
  </si>
  <si>
    <t>33.0cm/s</t>
  </si>
  <si>
    <t>Team THUNDER THIGHS</t>
  </si>
  <si>
    <t>Team Octapus</t>
  </si>
  <si>
    <t>Ashley Rossin</t>
  </si>
  <si>
    <t>Christopher Markey</t>
  </si>
  <si>
    <t>Steve Wilkinson</t>
  </si>
  <si>
    <t>1.0 cm</t>
  </si>
  <si>
    <t>1.00 cm</t>
  </si>
  <si>
    <t>.65 cm</t>
  </si>
  <si>
    <t>.50 cm</t>
  </si>
  <si>
    <t>.30 cm</t>
  </si>
  <si>
    <t>8.182 g</t>
  </si>
  <si>
    <t>3.459 g</t>
  </si>
  <si>
    <t>1.025 g</t>
  </si>
  <si>
    <t>.432 g</t>
  </si>
  <si>
    <t>.128 g</t>
  </si>
  <si>
    <t>.86 s</t>
  </si>
  <si>
    <t>1.6 s</t>
  </si>
  <si>
    <t>3.32s</t>
  </si>
  <si>
    <t>5.32s</t>
  </si>
  <si>
    <t>11.44s</t>
  </si>
  <si>
    <t>1.08s</t>
  </si>
  <si>
    <t>3.0s</t>
  </si>
  <si>
    <t>5.34s</t>
  </si>
  <si>
    <t>11.68s</t>
  </si>
  <si>
    <t>1.0s</t>
  </si>
  <si>
    <t>1.7s</t>
  </si>
  <si>
    <t>3.14s</t>
  </si>
  <si>
    <t>5.16s</t>
  </si>
  <si>
    <t>11.28s</t>
  </si>
  <si>
    <t>44.651cm/s</t>
  </si>
  <si>
    <t>24cm/s</t>
  </si>
  <si>
    <t>11.566cm/s</t>
  </si>
  <si>
    <t>7.218cm/s</t>
  </si>
  <si>
    <t>3.357cm/s</t>
  </si>
  <si>
    <t>35.556cm/s</t>
  </si>
  <si>
    <t>23.132cm/s</t>
  </si>
  <si>
    <t>12.8cm/s</t>
  </si>
  <si>
    <t>7.191cm/s</t>
  </si>
  <si>
    <t>3.288cm/s</t>
  </si>
  <si>
    <t>36.571cm/s</t>
  </si>
  <si>
    <t>22.588cm/s</t>
  </si>
  <si>
    <t>12.229cm/s</t>
  </si>
  <si>
    <t>7.442cm/s</t>
  </si>
  <si>
    <t>3.404cm/s</t>
  </si>
  <si>
    <t>Team Finding Dory</t>
  </si>
  <si>
    <t>Allison Culkin</t>
  </si>
  <si>
    <t>Audrey Dean</t>
  </si>
  <si>
    <t>Jacob Torok</t>
  </si>
  <si>
    <t>3.18 mm</t>
  </si>
  <si>
    <t>5.76 mm</t>
  </si>
  <si>
    <t>6.34 mm</t>
  </si>
  <si>
    <t>10.52 mm</t>
  </si>
  <si>
    <t>13.70 mm</t>
  </si>
  <si>
    <t>0.129 g</t>
  </si>
  <si>
    <t>0.42 g</t>
  </si>
  <si>
    <t>1.02 g</t>
  </si>
  <si>
    <t>3.515 g</t>
  </si>
  <si>
    <t>8.183 g</t>
  </si>
  <si>
    <t>11.98 s</t>
  </si>
  <si>
    <t>5.33 s</t>
  </si>
  <si>
    <t>3.13 s</t>
  </si>
  <si>
    <t>1.5 s</t>
  </si>
  <si>
    <t>1.05 s</t>
  </si>
  <si>
    <t>11.26 s</t>
  </si>
  <si>
    <t>5.3 s</t>
  </si>
  <si>
    <t>3.23 s</t>
  </si>
  <si>
    <t>1.58 s</t>
  </si>
  <si>
    <t>0.95 s</t>
  </si>
  <si>
    <t>11.3 s</t>
  </si>
  <si>
    <t>5.41 s</t>
  </si>
  <si>
    <t>3.04 s</t>
  </si>
  <si>
    <t>1.50 s</t>
  </si>
  <si>
    <t>1.03 s</t>
  </si>
  <si>
    <t>3.21 mm/s</t>
  </si>
  <si>
    <t>7.20 mm/s</t>
  </si>
  <si>
    <t>12.27 mm/s</t>
  </si>
  <si>
    <t>25.6 mm/s</t>
  </si>
  <si>
    <t>36.57 mm/s</t>
  </si>
  <si>
    <t>3.41 mm/s</t>
  </si>
  <si>
    <t>7.25 mm/s</t>
  </si>
  <si>
    <t>11.88 mm/s</t>
  </si>
  <si>
    <t>24.3 mm/s</t>
  </si>
  <si>
    <t>40.42 mm/s</t>
  </si>
  <si>
    <t>3.4 mm/s</t>
  </si>
  <si>
    <t>7.1 mm/s</t>
  </si>
  <si>
    <t>12.63 mm/s</t>
  </si>
  <si>
    <t>37.28 mm/s</t>
  </si>
  <si>
    <t>Andrea Santariello</t>
  </si>
  <si>
    <t>Tobias Portis</t>
  </si>
  <si>
    <t>The Albatross</t>
  </si>
  <si>
    <t>Thomas Morino</t>
  </si>
  <si>
    <t>0.13g</t>
  </si>
  <si>
    <t>5.77 mm</t>
  </si>
  <si>
    <t>6.37mm</t>
  </si>
  <si>
    <t>10.54 mm</t>
  </si>
  <si>
    <t>16.78 mm</t>
  </si>
  <si>
    <t>0.42g</t>
  </si>
  <si>
    <t>1.03g</t>
  </si>
  <si>
    <t>3.47g</t>
  </si>
  <si>
    <t>8.34g</t>
  </si>
  <si>
    <t>11.10 sec</t>
  </si>
  <si>
    <t>11.35 sec</t>
  </si>
  <si>
    <t>3.36 cm/s</t>
  </si>
  <si>
    <t>3.43 cm/s</t>
  </si>
  <si>
    <t>5.28 s</t>
  </si>
  <si>
    <t>5.31 s</t>
  </si>
  <si>
    <t>7.22 cm/s</t>
  </si>
  <si>
    <t>7.18 cm/s</t>
  </si>
  <si>
    <t>3.15 s</t>
  </si>
  <si>
    <t>3.21 s</t>
  </si>
  <si>
    <t>3.22 s</t>
  </si>
  <si>
    <t>12.1 cm/s</t>
  </si>
  <si>
    <t>11.9 cm/s</t>
  </si>
  <si>
    <t>11.8 cm/s</t>
  </si>
  <si>
    <t>1.62 s</t>
  </si>
  <si>
    <t>1.63 s</t>
  </si>
  <si>
    <t>1.30 s</t>
  </si>
  <si>
    <t>1.00 s</t>
  </si>
  <si>
    <t>1.30s</t>
  </si>
  <si>
    <t>23.4 cm/s</t>
  </si>
  <si>
    <t>23.4  cm/s</t>
  </si>
  <si>
    <t>23.5 cm/s</t>
  </si>
  <si>
    <t>29.3 cm/s</t>
  </si>
  <si>
    <t>38.1 cm/s</t>
  </si>
  <si>
    <t>Team 'Murica</t>
  </si>
  <si>
    <t>Gabriel Ridgeway</t>
  </si>
  <si>
    <t>Adam Cousins</t>
  </si>
  <si>
    <t>Samuel Hodge</t>
  </si>
  <si>
    <t>3.16 mm</t>
  </si>
  <si>
    <t>4.74 mm</t>
  </si>
  <si>
    <t>6.32  mm</t>
  </si>
  <si>
    <t>9.52 mm</t>
  </si>
  <si>
    <t>12.68 mm</t>
  </si>
  <si>
    <t>0.14 g</t>
  </si>
  <si>
    <t>0.43 g</t>
  </si>
  <si>
    <t>1.03 g</t>
  </si>
  <si>
    <t>3.54 g</t>
  </si>
  <si>
    <t>8.35 g</t>
  </si>
  <si>
    <t>11.45 s</t>
  </si>
  <si>
    <t>11.68 s</t>
  </si>
  <si>
    <t>11.43 s</t>
  </si>
  <si>
    <t>3.32 cm/s</t>
  </si>
  <si>
    <t>3.25 cm/s</t>
  </si>
  <si>
    <t>5.45 s</t>
  </si>
  <si>
    <t>5.44 s</t>
  </si>
  <si>
    <t>7.20 cm/s</t>
  </si>
  <si>
    <t>6.97 cm/s</t>
  </si>
  <si>
    <t>6.99 cm/s</t>
  </si>
  <si>
    <t>team fish</t>
  </si>
  <si>
    <t>3.12 s</t>
  </si>
  <si>
    <t>3.18 s</t>
  </si>
  <si>
    <t>3.17 s</t>
  </si>
  <si>
    <t>12.18 cm/s</t>
  </si>
  <si>
    <t>11.95 cm/s</t>
  </si>
  <si>
    <t>Josephine</t>
  </si>
  <si>
    <t>James</t>
  </si>
  <si>
    <t>Nick</t>
  </si>
  <si>
    <t>1.55 s</t>
  </si>
  <si>
    <t>1.57 s</t>
  </si>
  <si>
    <t>24.5 cm/s</t>
  </si>
  <si>
    <t>24.1 cm/s</t>
  </si>
  <si>
    <t>24.2 cm/s</t>
  </si>
  <si>
    <t>0.91 s</t>
  </si>
  <si>
    <t>0.97 s</t>
  </si>
  <si>
    <t>1.01 s</t>
  </si>
  <si>
    <t>41.76 cm/s</t>
  </si>
  <si>
    <t>39.18 cm/s</t>
  </si>
  <si>
    <t>37.62 cm/s</t>
  </si>
  <si>
    <t>Sinking Time (1) (s)</t>
  </si>
  <si>
    <t>Sinking Time (2) (s)</t>
  </si>
  <si>
    <t>Sinking Time (3)(s)</t>
  </si>
  <si>
    <t>Bead Diameter(cm)</t>
  </si>
  <si>
    <t>Bead Mass(g)</t>
  </si>
  <si>
    <t>Sinking Speed (1)(cm/s)</t>
  </si>
  <si>
    <t>Sinking Speed (2)(cm/s)</t>
  </si>
  <si>
    <t>Sinking Speed (3)(cm/s)</t>
  </si>
  <si>
    <t>team Temali</t>
  </si>
  <si>
    <t>Maggie</t>
  </si>
  <si>
    <t>Tegan</t>
  </si>
  <si>
    <t>Lindsay</t>
  </si>
  <si>
    <t>Bead Diameter (mm)</t>
  </si>
  <si>
    <t xml:space="preserve"> Bead Mass (g)</t>
  </si>
  <si>
    <t>Sinking Speed (1) (m/s)</t>
  </si>
  <si>
    <t>Team No-Slip</t>
  </si>
  <si>
    <t>Candice Shea</t>
  </si>
  <si>
    <t>Andrea Garcia</t>
  </si>
  <si>
    <t>Mackenzie Mazur</t>
  </si>
  <si>
    <t>Bead Mass (g)</t>
  </si>
  <si>
    <t>Sinking Speed (1) (cm/s)</t>
  </si>
  <si>
    <t>Sportasical Four</t>
  </si>
  <si>
    <t>Nicole Dubois</t>
  </si>
  <si>
    <t>Sara Freshley</t>
  </si>
  <si>
    <t>Lauren Connor</t>
  </si>
  <si>
    <t>Colby Johnson</t>
  </si>
  <si>
    <t>.3cm</t>
  </si>
  <si>
    <t>11.97s</t>
  </si>
  <si>
    <t>11.07s</t>
  </si>
  <si>
    <t>10.87s</t>
  </si>
  <si>
    <t>3.258cm/s</t>
  </si>
  <si>
    <t>3.52cm/s</t>
  </si>
  <si>
    <t>3.59cm/s</t>
  </si>
  <si>
    <t>.5cm</t>
  </si>
  <si>
    <t>.431g</t>
  </si>
  <si>
    <t>.131g</t>
  </si>
  <si>
    <t>5.12s</t>
  </si>
  <si>
    <t>5.18s</t>
  </si>
  <si>
    <t>5.56s</t>
  </si>
  <si>
    <t>7.62c/s</t>
  </si>
  <si>
    <t>7.53cm/s</t>
  </si>
  <si>
    <t>7.01cm/s</t>
  </si>
  <si>
    <t>.6cm</t>
  </si>
  <si>
    <t>1.024g</t>
  </si>
  <si>
    <t>2.96s</t>
  </si>
  <si>
    <t>2.99s</t>
  </si>
  <si>
    <t>13.18cm/s</t>
  </si>
  <si>
    <t>12.42cm/s</t>
  </si>
  <si>
    <t>13.04cm/s</t>
  </si>
  <si>
    <t>3.462g</t>
  </si>
  <si>
    <t>1.52s</t>
  </si>
  <si>
    <t>1.47s</t>
  </si>
  <si>
    <t>1.54s</t>
  </si>
  <si>
    <t>1 cm</t>
  </si>
  <si>
    <t>25.66cm/s</t>
  </si>
  <si>
    <t>26.53cm/s</t>
  </si>
  <si>
    <t>25.32cm/s</t>
  </si>
  <si>
    <t>1.3cm</t>
  </si>
  <si>
    <t>8.348g</t>
  </si>
  <si>
    <t>.95s</t>
  </si>
  <si>
    <t>.85s</t>
  </si>
  <si>
    <t>41.05cm/s</t>
  </si>
  <si>
    <t>45.88cm/s</t>
  </si>
  <si>
    <t>felipe</t>
  </si>
  <si>
    <t>wellington</t>
  </si>
  <si>
    <t>oliver</t>
  </si>
  <si>
    <t>Sinking Time (3) (s)</t>
  </si>
  <si>
    <t>Sinking Speed (2) (cm/s)</t>
  </si>
  <si>
    <t>Sinking Speed (3) (cm/s)</t>
  </si>
  <si>
    <t>Anthony</t>
  </si>
  <si>
    <t>Emily</t>
  </si>
  <si>
    <t>TJ</t>
  </si>
  <si>
    <t>team mahi mahi</t>
  </si>
  <si>
    <t>Bead Diameter (cm)</t>
  </si>
  <si>
    <t>Sinking Time (1)(s)</t>
  </si>
  <si>
    <t>Sinking Time (2)(s)</t>
  </si>
  <si>
    <t>Sinking Speed (cm/s)</t>
  </si>
  <si>
    <t xml:space="preserve">Cassidy </t>
  </si>
  <si>
    <t>Kaitlyn</t>
  </si>
  <si>
    <t>Bead Diameter(mm)</t>
  </si>
  <si>
    <t>team  Thresher</t>
  </si>
  <si>
    <t>team internacional</t>
  </si>
  <si>
    <t>.</t>
  </si>
  <si>
    <t>Sinking Speed (1)(m/s)</t>
  </si>
  <si>
    <t>Sinking Speed (2)(m/s)</t>
  </si>
  <si>
    <t>Sinking Speed (3)(m/s)</t>
  </si>
  <si>
    <t>Team oceanahhh</t>
  </si>
  <si>
    <t>Wesley Cowperthwaite</t>
  </si>
  <si>
    <t>Alexandria Pergerson</t>
  </si>
  <si>
    <t>Samantha Russell</t>
  </si>
  <si>
    <t>3.18mm</t>
  </si>
  <si>
    <t>4.77mm</t>
  </si>
  <si>
    <t>6.35mm</t>
  </si>
  <si>
    <t>9.54mm</t>
  </si>
  <si>
    <t>12.71mm</t>
  </si>
  <si>
    <t>0.128g</t>
  </si>
  <si>
    <t>0.431g</t>
  </si>
  <si>
    <t>3.524g</t>
  </si>
  <si>
    <t>8.184g</t>
  </si>
  <si>
    <t>11.31s</t>
  </si>
  <si>
    <t>0.93s</t>
  </si>
  <si>
    <t>5.00s</t>
  </si>
  <si>
    <t>3.10s</t>
  </si>
  <si>
    <t>1.60s</t>
  </si>
  <si>
    <t>1.00s</t>
  </si>
  <si>
    <t>11.32s</t>
  </si>
  <si>
    <t>5.03s</t>
  </si>
  <si>
    <t>0.91s</t>
  </si>
  <si>
    <t>0.034m/s</t>
  </si>
  <si>
    <t>0.073m/s</t>
  </si>
  <si>
    <t>0.128m/s</t>
  </si>
  <si>
    <t>0.250m/s</t>
  </si>
  <si>
    <t>0.414m/s</t>
  </si>
  <si>
    <t>0.077m/s</t>
  </si>
  <si>
    <t>0.124m/s</t>
  </si>
  <si>
    <t>0.240m/s</t>
  </si>
  <si>
    <t>0.385m/s</t>
  </si>
  <si>
    <t>0.0765m/s</t>
  </si>
  <si>
    <t>0.257m/s</t>
  </si>
  <si>
    <t>0.423m/s</t>
  </si>
  <si>
    <t>bead size [mm]:</t>
  </si>
  <si>
    <t>Sinking speeds [cm/s]:</t>
  </si>
  <si>
    <t>7.62cm/s</t>
  </si>
  <si>
    <t>average</t>
  </si>
  <si>
    <t>median</t>
  </si>
  <si>
    <t>standard deviation</t>
  </si>
  <si>
    <t>NaN</t>
  </si>
  <si>
    <t>Group</t>
  </si>
  <si>
    <t>bead 1</t>
  </si>
  <si>
    <t>bead 2</t>
  </si>
  <si>
    <t>bead 3</t>
  </si>
  <si>
    <t>bead 4</t>
  </si>
  <si>
    <t>bead 5</t>
  </si>
  <si>
    <t>average speed [cm/s]</t>
  </si>
  <si>
    <t>Median bead size [mm]:</t>
  </si>
  <si>
    <t>median speed [cm/s]</t>
  </si>
  <si>
    <t>standard deviation [cm/s]</t>
  </si>
  <si>
    <t>maximum [cm/s]</t>
  </si>
  <si>
    <t>minimum [cm/s]</t>
  </si>
  <si>
    <t>16 percentile</t>
  </si>
  <si>
    <t>84 percentile</t>
  </si>
  <si>
    <t>(84%-16%)/2</t>
  </si>
  <si>
    <t>cross section</t>
  </si>
  <si>
    <t>median size</t>
  </si>
  <si>
    <t>delta_cross-section</t>
  </si>
  <si>
    <t>delta_d</t>
  </si>
  <si>
    <t>median settling</t>
  </si>
  <si>
    <t>d_sedtling</t>
  </si>
  <si>
    <t>median size [mm]</t>
  </si>
  <si>
    <t>median settling cm/s</t>
  </si>
  <si>
    <t>Re</t>
  </si>
  <si>
    <t>F_d [N]</t>
  </si>
  <si>
    <t>w x D</t>
  </si>
  <si>
    <t>delta_D</t>
  </si>
  <si>
    <t>delta_W</t>
  </si>
  <si>
    <t>delta(WxD)</t>
  </si>
  <si>
    <t>delta(F_D)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</si>
</sst>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0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0" xfId="0" applyFont="1"/>
    <xf numFmtId="0" fontId="2" fillId="0" borderId="3" xfId="0" applyFont="1" applyBorder="1" applyAlignment="1">
      <alignment wrapText="1"/>
    </xf>
    <xf numFmtId="2" fontId="0" fillId="0" borderId="1" xfId="0" applyNumberFormat="1" applyBorder="1"/>
    <xf numFmtId="0" fontId="0" fillId="0" borderId="0" xfId="0" applyNumberFormat="1"/>
    <xf numFmtId="2" fontId="0" fillId="0" borderId="0" xfId="0" applyNumberFormat="1"/>
    <xf numFmtId="2" fontId="0" fillId="0" borderId="1" xfId="0" applyNumberFormat="1" applyBorder="1" applyAlignment="1">
      <alignment horizontal="right"/>
    </xf>
    <xf numFmtId="164" fontId="0" fillId="0" borderId="0" xfId="0" applyNumberFormat="1"/>
    <xf numFmtId="0" fontId="0" fillId="0" borderId="0" xfId="0" applyNumberFormat="1" applyFill="1" applyBorder="1"/>
    <xf numFmtId="2" fontId="0" fillId="0" borderId="0" xfId="0" applyNumberFormat="1" applyFill="1" applyBorder="1"/>
    <xf numFmtId="9" fontId="0" fillId="0" borderId="1" xfId="0" applyNumberFormat="1" applyBorder="1"/>
    <xf numFmtId="0" fontId="5" fillId="0" borderId="1" xfId="0" applyFont="1" applyBorder="1" applyAlignment="1">
      <alignment vertical="center" wrapText="1"/>
    </xf>
    <xf numFmtId="0" fontId="2" fillId="0" borderId="1" xfId="0" applyFont="1" applyBorder="1"/>
    <xf numFmtId="2" fontId="2" fillId="0" borderId="1" xfId="0" applyNumberFormat="1" applyFont="1" applyBorder="1"/>
    <xf numFmtId="164" fontId="2" fillId="0" borderId="1" xfId="0" applyNumberFormat="1" applyFont="1" applyBorder="1"/>
  </cellXfs>
  <cellStyles count="30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errBars>
            <c:errDir val="x"/>
            <c:errBarType val="both"/>
            <c:errValType val="cust"/>
            <c:noEndCap val="0"/>
            <c:plus>
              <c:numRef>
                <c:f>Sheet3!$P$72:$P$76</c:f>
                <c:numCache>
                  <c:formatCode>General</c:formatCode>
                  <c:ptCount val="5"/>
                  <c:pt idx="0">
                    <c:v>0.250269909596047</c:v>
                  </c:pt>
                  <c:pt idx="1">
                    <c:v>0.0860362174690682</c:v>
                  </c:pt>
                  <c:pt idx="2">
                    <c:v>0.0247269329272596</c:v>
                  </c:pt>
                  <c:pt idx="3">
                    <c:v>0.0507478378309591</c:v>
                  </c:pt>
                  <c:pt idx="4">
                    <c:v>0.0273633168101825</c:v>
                  </c:pt>
                </c:numCache>
              </c:numRef>
            </c:plus>
            <c:minus>
              <c:numRef>
                <c:f>Sheet3!$P$72:$P$76</c:f>
                <c:numCache>
                  <c:formatCode>General</c:formatCode>
                  <c:ptCount val="5"/>
                  <c:pt idx="0">
                    <c:v>0.250269909596047</c:v>
                  </c:pt>
                  <c:pt idx="1">
                    <c:v>0.0860362174690682</c:v>
                  </c:pt>
                  <c:pt idx="2">
                    <c:v>0.0247269329272596</c:v>
                  </c:pt>
                  <c:pt idx="3">
                    <c:v>0.0507478378309591</c:v>
                  </c:pt>
                  <c:pt idx="4">
                    <c:v>0.0273633168101825</c:v>
                  </c:pt>
                </c:numCache>
              </c:numRef>
            </c:minus>
          </c:errBars>
          <c:errBars>
            <c:errDir val="y"/>
            <c:errBarType val="both"/>
            <c:errValType val="cust"/>
            <c:noEndCap val="0"/>
            <c:plus>
              <c:numRef>
                <c:f>Sheet3!$O$72:$O$76</c:f>
                <c:numCache>
                  <c:formatCode>General</c:formatCode>
                  <c:ptCount val="5"/>
                  <c:pt idx="0">
                    <c:v>5.977653289892844</c:v>
                  </c:pt>
                  <c:pt idx="1">
                    <c:v>1.195369261922226</c:v>
                  </c:pt>
                  <c:pt idx="2">
                    <c:v>0.535604221954754</c:v>
                  </c:pt>
                  <c:pt idx="3">
                    <c:v>0.233410683878191</c:v>
                  </c:pt>
                  <c:pt idx="4">
                    <c:v>0.0937203387421289</c:v>
                  </c:pt>
                </c:numCache>
              </c:numRef>
            </c:plus>
            <c:minus>
              <c:numRef>
                <c:f>Sheet3!$O$72:$O$76</c:f>
                <c:numCache>
                  <c:formatCode>General</c:formatCode>
                  <c:ptCount val="5"/>
                  <c:pt idx="0">
                    <c:v>5.977653289892844</c:v>
                  </c:pt>
                  <c:pt idx="1">
                    <c:v>1.195369261922226</c:v>
                  </c:pt>
                  <c:pt idx="2">
                    <c:v>0.535604221954754</c:v>
                  </c:pt>
                  <c:pt idx="3">
                    <c:v>0.233410683878191</c:v>
                  </c:pt>
                  <c:pt idx="4">
                    <c:v>0.0937203387421289</c:v>
                  </c:pt>
                </c:numCache>
              </c:numRef>
            </c:minus>
          </c:errBars>
          <c:xVal>
            <c:numRef>
              <c:f>Sheet3!$L$72:$L$76</c:f>
              <c:numCache>
                <c:formatCode>0.00</c:formatCode>
                <c:ptCount val="5"/>
                <c:pt idx="0">
                  <c:v>1.327322896141688</c:v>
                </c:pt>
                <c:pt idx="1">
                  <c:v>0.785398163397448</c:v>
                </c:pt>
                <c:pt idx="2">
                  <c:v>0.316692174435936</c:v>
                </c:pt>
                <c:pt idx="3">
                  <c:v>0.196349540849362</c:v>
                </c:pt>
                <c:pt idx="4">
                  <c:v>0.0794226038754036</c:v>
                </c:pt>
              </c:numCache>
            </c:numRef>
          </c:xVal>
          <c:yVal>
            <c:numRef>
              <c:f>Sheet3!$M$72:$M$76</c:f>
              <c:numCache>
                <c:formatCode>General</c:formatCode>
                <c:ptCount val="5"/>
                <c:pt idx="0">
                  <c:v>39.5</c:v>
                </c:pt>
                <c:pt idx="1">
                  <c:v>24.2</c:v>
                </c:pt>
                <c:pt idx="2">
                  <c:v>12.27</c:v>
                </c:pt>
                <c:pt idx="3">
                  <c:v>7.22</c:v>
                </c:pt>
                <c:pt idx="4">
                  <c:v>3.4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1284696"/>
        <c:axId val="2101288328"/>
      </c:scatterChart>
      <c:valAx>
        <c:axId val="2101284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Cross-section [cm^2]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2101288328"/>
        <c:crosses val="autoZero"/>
        <c:crossBetween val="midCat"/>
      </c:valAx>
      <c:valAx>
        <c:axId val="21012883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Settling</a:t>
                </a:r>
                <a:r>
                  <a:rPr lang="en-US" baseline="0"/>
                  <a:t> velocity [cm/s]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2846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094013779527559"/>
                  <c:y val="0.355889472149315"/>
                </c:manualLayout>
              </c:layout>
              <c:numFmt formatCode="General" sourceLinked="0"/>
            </c:trendlineLbl>
          </c:trendline>
          <c:errBars>
            <c:errDir val="x"/>
            <c:errBarType val="both"/>
            <c:errValType val="cust"/>
            <c:noEndCap val="0"/>
            <c:plus>
              <c:numRef>
                <c:f>Sheet3!$P$89:$P$93</c:f>
                <c:numCache>
                  <c:formatCode>General</c:formatCode>
                  <c:ptCount val="5"/>
                  <c:pt idx="0">
                    <c:v>0.000915553026922876</c:v>
                  </c:pt>
                  <c:pt idx="1">
                    <c:v>0.000178489052310207</c:v>
                  </c:pt>
                  <c:pt idx="2">
                    <c:v>4.56284300783634E-5</c:v>
                  </c:pt>
                  <c:pt idx="3">
                    <c:v>4.80890452840018E-5</c:v>
                  </c:pt>
                  <c:pt idx="4">
                    <c:v>1.8862127298717E-5</c:v>
                  </c:pt>
                </c:numCache>
              </c:numRef>
            </c:plus>
            <c:minus>
              <c:numRef>
                <c:f>Sheet3!$P$89:$P$93</c:f>
                <c:numCache>
                  <c:formatCode>General</c:formatCode>
                  <c:ptCount val="5"/>
                  <c:pt idx="0">
                    <c:v>0.000915553026922876</c:v>
                  </c:pt>
                  <c:pt idx="1">
                    <c:v>0.000178489052310207</c:v>
                  </c:pt>
                  <c:pt idx="2">
                    <c:v>4.56284300783634E-5</c:v>
                  </c:pt>
                  <c:pt idx="3">
                    <c:v>4.80890452840018E-5</c:v>
                  </c:pt>
                  <c:pt idx="4">
                    <c:v>1.8862127298717E-5</c:v>
                  </c:pt>
                </c:numCache>
              </c:numRef>
            </c:minus>
          </c:errBars>
          <c:errBars>
            <c:errDir val="y"/>
            <c:errBarType val="both"/>
            <c:errValType val="cust"/>
            <c:noEndCap val="0"/>
            <c:plus>
              <c:numRef>
                <c:f>Sheet3!$Q$89:$Q$93</c:f>
                <c:numCache>
                  <c:formatCode>General</c:formatCode>
                  <c:ptCount val="5"/>
                  <c:pt idx="0">
                    <c:v>0.00397235383199942</c:v>
                  </c:pt>
                  <c:pt idx="1">
                    <c:v>0.00131891140174583</c:v>
                  </c:pt>
                  <c:pt idx="2">
                    <c:v>0.000301455227049109</c:v>
                  </c:pt>
                  <c:pt idx="3">
                    <c:v>0.000651883568824767</c:v>
                  </c:pt>
                  <c:pt idx="4">
                    <c:v>0.000301921292246713</c:v>
                  </c:pt>
                </c:numCache>
              </c:numRef>
            </c:plus>
            <c:minus>
              <c:numRef>
                <c:f>Sheet3!$Q$89:$Q$93</c:f>
                <c:numCache>
                  <c:formatCode>General</c:formatCode>
                  <c:ptCount val="5"/>
                  <c:pt idx="0">
                    <c:v>0.00397235383199942</c:v>
                  </c:pt>
                  <c:pt idx="1">
                    <c:v>0.00131891140174583</c:v>
                  </c:pt>
                  <c:pt idx="2">
                    <c:v>0.000301455227049109</c:v>
                  </c:pt>
                  <c:pt idx="3">
                    <c:v>0.000651883568824767</c:v>
                  </c:pt>
                  <c:pt idx="4">
                    <c:v>0.000301921292246713</c:v>
                  </c:pt>
                </c:numCache>
              </c:numRef>
            </c:minus>
          </c:errBars>
          <c:xVal>
            <c:numRef>
              <c:f>Sheet3!$L$89:$L$93</c:f>
              <c:numCache>
                <c:formatCode>General</c:formatCode>
                <c:ptCount val="5"/>
                <c:pt idx="0">
                  <c:v>0.005135</c:v>
                </c:pt>
                <c:pt idx="1">
                  <c:v>0.00242</c:v>
                </c:pt>
                <c:pt idx="2">
                  <c:v>0.000779145</c:v>
                </c:pt>
                <c:pt idx="3">
                  <c:v>0.000361</c:v>
                </c:pt>
                <c:pt idx="4">
                  <c:v>0.00010812</c:v>
                </c:pt>
              </c:numCache>
            </c:numRef>
          </c:xVal>
          <c:yVal>
            <c:numRef>
              <c:f>Sheet3!$K$89:$K$93</c:f>
              <c:numCache>
                <c:formatCode>General</c:formatCode>
                <c:ptCount val="5"/>
                <c:pt idx="0">
                  <c:v>0.0739160901726279</c:v>
                </c:pt>
                <c:pt idx="1">
                  <c:v>0.0336441011254565</c:v>
                </c:pt>
                <c:pt idx="2">
                  <c:v>0.00861450059945824</c:v>
                </c:pt>
                <c:pt idx="3">
                  <c:v>0.00420551264068206</c:v>
                </c:pt>
                <c:pt idx="4">
                  <c:v>0.00108190789414299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7232040"/>
        <c:axId val="2127188584"/>
      </c:scatterChart>
      <c:valAx>
        <c:axId val="2127232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Settling velocity x Diameter  [m^2 s^-1]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27188584"/>
        <c:crosses val="autoZero"/>
        <c:crossBetween val="midCat"/>
      </c:valAx>
      <c:valAx>
        <c:axId val="21271885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Drag force [N]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272320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177800</xdr:colOff>
      <xdr:row>53</xdr:row>
      <xdr:rowOff>31750</xdr:rowOff>
    </xdr:from>
    <xdr:to>
      <xdr:col>13</xdr:col>
      <xdr:colOff>38100</xdr:colOff>
      <xdr:row>68</xdr:row>
      <xdr:rowOff>107950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81</xdr:row>
      <xdr:rowOff>0</xdr:rowOff>
    </xdr:from>
    <xdr:to>
      <xdr:col>24</xdr:col>
      <xdr:colOff>533400</xdr:colOff>
      <xdr:row>96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nking_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52">
          <cell r="I152">
            <v>7.0300801369782132E-2</v>
          </cell>
          <cell r="J152">
            <v>3.4000000000000004</v>
          </cell>
          <cell r="K152">
            <v>6.7660650575970843E-2</v>
          </cell>
          <cell r="L152">
            <v>0.13205301708491818</v>
          </cell>
        </row>
        <row r="153">
          <cell r="I153">
            <v>0.21587602560612859</v>
          </cell>
          <cell r="J153">
            <v>7.0609981515711651</v>
          </cell>
          <cell r="K153">
            <v>6.9387449742861582E-2</v>
          </cell>
          <cell r="L153">
            <v>0.60921460066458799</v>
          </cell>
        </row>
        <row r="154">
          <cell r="I154">
            <v>0.3843454635058447</v>
          </cell>
          <cell r="J154">
            <v>12</v>
          </cell>
          <cell r="K154">
            <v>0.14416682256078425</v>
          </cell>
          <cell r="L154">
            <v>4.0314816509756124</v>
          </cell>
        </row>
        <row r="155">
          <cell r="I155">
            <v>0.95835972179263251</v>
          </cell>
          <cell r="J155">
            <v>23</v>
          </cell>
          <cell r="K155">
            <v>0.18250549182272474</v>
          </cell>
          <cell r="L155">
            <v>3.6909232614679826</v>
          </cell>
        </row>
        <row r="156">
          <cell r="I156">
            <v>1.3942332115308096</v>
          </cell>
          <cell r="J156">
            <v>36.89</v>
          </cell>
          <cell r="K156">
            <v>0.14952409352828397</v>
          </cell>
          <cell r="L156">
            <v>3.1653476573084882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workbookViewId="0">
      <pane ySplit="1" topLeftCell="A43" activePane="bottomLeft" state="frozen"/>
      <selection pane="bottomLeft" activeCell="A19" sqref="A19"/>
    </sheetView>
  </sheetViews>
  <sheetFormatPr baseColWidth="10" defaultColWidth="8.83203125" defaultRowHeight="14" x14ac:dyDescent="0"/>
  <cols>
    <col min="1" max="1" width="40.83203125" customWidth="1"/>
    <col min="5" max="5" width="11.6640625" customWidth="1"/>
    <col min="6" max="6" width="13.33203125" customWidth="1"/>
    <col min="7" max="7" width="13.6640625" customWidth="1"/>
    <col min="8" max="8" width="14.5" customWidth="1"/>
    <col min="9" max="9" width="16.6640625" customWidth="1"/>
    <col min="10" max="10" width="18.5" customWidth="1"/>
  </cols>
  <sheetData>
    <row r="1" spans="1:11" ht="18">
      <c r="A1" s="11" t="s">
        <v>14</v>
      </c>
    </row>
    <row r="2" spans="1:11" ht="15" thickBot="1"/>
    <row r="3" spans="1:11" s="8" customFormat="1" ht="28">
      <c r="A3" s="5" t="s">
        <v>65</v>
      </c>
      <c r="B3" s="6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9" t="s">
        <v>8</v>
      </c>
      <c r="K3" s="10"/>
    </row>
    <row r="4" spans="1:11">
      <c r="A4" s="3" t="s">
        <v>21</v>
      </c>
      <c r="B4" s="2" t="s">
        <v>9</v>
      </c>
      <c r="C4" s="1" t="s">
        <v>16</v>
      </c>
      <c r="D4" s="1" t="s">
        <v>15</v>
      </c>
      <c r="E4" s="1" t="s">
        <v>18</v>
      </c>
      <c r="F4" s="1" t="s">
        <v>19</v>
      </c>
      <c r="G4" s="1" t="s">
        <v>19</v>
      </c>
      <c r="H4" s="1" t="s">
        <v>17</v>
      </c>
      <c r="I4" s="1" t="s">
        <v>20</v>
      </c>
      <c r="J4" s="1" t="s">
        <v>20</v>
      </c>
    </row>
    <row r="5" spans="1:11">
      <c r="A5" s="3" t="s">
        <v>22</v>
      </c>
      <c r="B5" s="2" t="s">
        <v>10</v>
      </c>
      <c r="C5" s="1">
        <v>11</v>
      </c>
      <c r="D5" s="1">
        <v>3.52</v>
      </c>
      <c r="E5" s="1">
        <v>1.62</v>
      </c>
      <c r="F5" s="1">
        <v>1.55</v>
      </c>
      <c r="G5" s="1">
        <v>1.45</v>
      </c>
      <c r="H5" s="1">
        <v>23.64</v>
      </c>
      <c r="I5" s="1">
        <v>24.71</v>
      </c>
      <c r="J5" s="1">
        <v>26.41</v>
      </c>
    </row>
    <row r="6" spans="1:11">
      <c r="A6" s="3" t="s">
        <v>23</v>
      </c>
      <c r="B6" s="2" t="s">
        <v>11</v>
      </c>
      <c r="C6" s="1">
        <v>6.5</v>
      </c>
      <c r="D6" s="1">
        <v>1.03</v>
      </c>
      <c r="E6" s="1">
        <v>3.35</v>
      </c>
      <c r="F6" s="1">
        <v>3.1</v>
      </c>
      <c r="G6" s="1">
        <v>3.3</v>
      </c>
      <c r="H6" s="1">
        <v>11.43</v>
      </c>
      <c r="I6" s="1">
        <v>12.35</v>
      </c>
      <c r="J6" s="1">
        <v>11.61</v>
      </c>
    </row>
    <row r="7" spans="1:11">
      <c r="A7" s="3"/>
      <c r="B7" s="2" t="s">
        <v>12</v>
      </c>
      <c r="C7" s="1">
        <v>5</v>
      </c>
      <c r="D7" s="1">
        <v>0.43</v>
      </c>
      <c r="E7" s="1">
        <v>5.3</v>
      </c>
      <c r="F7" s="1">
        <v>5.23</v>
      </c>
      <c r="G7" s="1">
        <v>5.35</v>
      </c>
      <c r="H7" s="1">
        <v>7.23</v>
      </c>
      <c r="I7" s="1">
        <v>7.32</v>
      </c>
      <c r="J7" s="1">
        <v>7.16</v>
      </c>
    </row>
    <row r="8" spans="1:11" ht="15" thickBot="1">
      <c r="A8" s="4"/>
      <c r="B8" s="2" t="s">
        <v>13</v>
      </c>
      <c r="C8" s="1">
        <v>2.5</v>
      </c>
      <c r="D8" s="1">
        <v>0.13</v>
      </c>
      <c r="E8" s="1">
        <v>10.91</v>
      </c>
      <c r="F8" s="1">
        <v>10.6</v>
      </c>
      <c r="G8" s="1">
        <v>11.05</v>
      </c>
      <c r="H8" s="1">
        <v>3.51</v>
      </c>
      <c r="I8" s="1">
        <v>3.61</v>
      </c>
      <c r="J8" s="1">
        <v>3.47</v>
      </c>
    </row>
    <row r="10" spans="1:11" ht="15" thickBot="1"/>
    <row r="11" spans="1:11" ht="28">
      <c r="A11" s="12" t="s">
        <v>24</v>
      </c>
      <c r="B11" s="6" t="s">
        <v>0</v>
      </c>
      <c r="C11" s="7" t="s">
        <v>1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7" t="s">
        <v>8</v>
      </c>
    </row>
    <row r="12" spans="1:11">
      <c r="A12" s="3" t="s">
        <v>25</v>
      </c>
      <c r="B12" s="2" t="s">
        <v>9</v>
      </c>
      <c r="C12" s="1" t="s">
        <v>28</v>
      </c>
      <c r="D12" s="1" t="s">
        <v>33</v>
      </c>
      <c r="E12" s="1" t="s">
        <v>38</v>
      </c>
      <c r="F12" s="1" t="s">
        <v>43</v>
      </c>
      <c r="G12" s="1" t="s">
        <v>47</v>
      </c>
      <c r="H12" s="1" t="s">
        <v>52</v>
      </c>
      <c r="I12" s="1" t="s">
        <v>57</v>
      </c>
      <c r="J12" s="1" t="s">
        <v>52</v>
      </c>
    </row>
    <row r="13" spans="1:11">
      <c r="A13" s="3" t="s">
        <v>26</v>
      </c>
      <c r="B13" s="2" t="s">
        <v>10</v>
      </c>
      <c r="C13" s="1" t="s">
        <v>29</v>
      </c>
      <c r="D13" s="1" t="s">
        <v>34</v>
      </c>
      <c r="E13" s="1" t="s">
        <v>39</v>
      </c>
      <c r="F13" s="1" t="s">
        <v>44</v>
      </c>
      <c r="G13" s="1" t="s">
        <v>48</v>
      </c>
      <c r="H13" s="1" t="s">
        <v>53</v>
      </c>
      <c r="I13" s="1" t="s">
        <v>58</v>
      </c>
      <c r="J13" s="1" t="s">
        <v>61</v>
      </c>
    </row>
    <row r="14" spans="1:11">
      <c r="A14" s="3" t="s">
        <v>27</v>
      </c>
      <c r="B14" s="2" t="s">
        <v>11</v>
      </c>
      <c r="C14" s="1" t="s">
        <v>30</v>
      </c>
      <c r="D14" s="1" t="s">
        <v>35</v>
      </c>
      <c r="E14" s="1" t="s">
        <v>40</v>
      </c>
      <c r="F14" s="1" t="s">
        <v>40</v>
      </c>
      <c r="G14" s="1" t="s">
        <v>49</v>
      </c>
      <c r="H14" s="1" t="s">
        <v>54</v>
      </c>
      <c r="I14" s="1" t="s">
        <v>54</v>
      </c>
      <c r="J14" s="1" t="s">
        <v>62</v>
      </c>
    </row>
    <row r="15" spans="1:11">
      <c r="A15" s="3"/>
      <c r="B15" s="2" t="s">
        <v>12</v>
      </c>
      <c r="C15" s="1" t="s">
        <v>31</v>
      </c>
      <c r="D15" s="1" t="s">
        <v>36</v>
      </c>
      <c r="E15" s="1" t="s">
        <v>41</v>
      </c>
      <c r="F15" s="1" t="s">
        <v>45</v>
      </c>
      <c r="G15" s="1" t="s">
        <v>50</v>
      </c>
      <c r="H15" s="1" t="s">
        <v>55</v>
      </c>
      <c r="I15" s="1" t="s">
        <v>59</v>
      </c>
      <c r="J15" s="1" t="s">
        <v>63</v>
      </c>
    </row>
    <row r="16" spans="1:11" ht="15" thickBot="1">
      <c r="A16" s="4"/>
      <c r="B16" s="2" t="s">
        <v>13</v>
      </c>
      <c r="C16" s="1" t="s">
        <v>32</v>
      </c>
      <c r="D16" s="1" t="s">
        <v>37</v>
      </c>
      <c r="E16" s="1" t="s">
        <v>42</v>
      </c>
      <c r="F16" s="1" t="s">
        <v>46</v>
      </c>
      <c r="G16" s="1" t="s">
        <v>51</v>
      </c>
      <c r="H16" s="1" t="s">
        <v>56</v>
      </c>
      <c r="I16" s="1" t="s">
        <v>60</v>
      </c>
      <c r="J16" s="1" t="s">
        <v>64</v>
      </c>
    </row>
    <row r="18" spans="1:10" ht="15" thickBot="1"/>
    <row r="19" spans="1:10" ht="28">
      <c r="A19" s="5" t="s">
        <v>66</v>
      </c>
      <c r="B19" s="6" t="s">
        <v>0</v>
      </c>
      <c r="C19" s="7" t="s">
        <v>1</v>
      </c>
      <c r="D19" s="7" t="s">
        <v>2</v>
      </c>
      <c r="E19" s="7" t="s">
        <v>3</v>
      </c>
      <c r="F19" s="7" t="s">
        <v>4</v>
      </c>
      <c r="G19" s="7" t="s">
        <v>5</v>
      </c>
      <c r="H19" s="7" t="s">
        <v>6</v>
      </c>
      <c r="I19" s="7" t="s">
        <v>7</v>
      </c>
      <c r="J19" s="9" t="s">
        <v>8</v>
      </c>
    </row>
    <row r="20" spans="1:10">
      <c r="A20" s="3" t="s">
        <v>67</v>
      </c>
      <c r="B20" s="2" t="s">
        <v>9</v>
      </c>
      <c r="C20" s="1" t="s">
        <v>70</v>
      </c>
      <c r="D20" s="1" t="s">
        <v>75</v>
      </c>
      <c r="E20" s="1" t="s">
        <v>80</v>
      </c>
      <c r="F20" s="1" t="s">
        <v>85</v>
      </c>
      <c r="G20" s="1" t="s">
        <v>89</v>
      </c>
      <c r="H20" s="1" t="s">
        <v>94</v>
      </c>
      <c r="I20" s="1" t="s">
        <v>99</v>
      </c>
      <c r="J20" s="1" t="s">
        <v>104</v>
      </c>
    </row>
    <row r="21" spans="1:10">
      <c r="A21" s="3" t="s">
        <v>68</v>
      </c>
      <c r="B21" s="2" t="s">
        <v>10</v>
      </c>
      <c r="C21" s="1" t="s">
        <v>71</v>
      </c>
      <c r="D21" s="1" t="s">
        <v>76</v>
      </c>
      <c r="E21" s="1" t="s">
        <v>81</v>
      </c>
      <c r="F21" s="1" t="s">
        <v>50</v>
      </c>
      <c r="G21" s="1" t="s">
        <v>90</v>
      </c>
      <c r="H21" s="1" t="s">
        <v>95</v>
      </c>
      <c r="I21" s="1" t="s">
        <v>100</v>
      </c>
      <c r="J21" s="1" t="s">
        <v>105</v>
      </c>
    </row>
    <row r="22" spans="1:10">
      <c r="A22" s="3" t="s">
        <v>69</v>
      </c>
      <c r="B22" s="2" t="s">
        <v>11</v>
      </c>
      <c r="C22" s="1" t="s">
        <v>72</v>
      </c>
      <c r="D22" s="1" t="s">
        <v>77</v>
      </c>
      <c r="E22" s="1" t="s">
        <v>82</v>
      </c>
      <c r="F22" s="1" t="s">
        <v>86</v>
      </c>
      <c r="G22" s="1" t="s">
        <v>91</v>
      </c>
      <c r="H22" s="1" t="s">
        <v>96</v>
      </c>
      <c r="I22" s="1" t="s">
        <v>101</v>
      </c>
      <c r="J22" s="1" t="s">
        <v>106</v>
      </c>
    </row>
    <row r="23" spans="1:10">
      <c r="A23" s="3"/>
      <c r="B23" s="2" t="s">
        <v>12</v>
      </c>
      <c r="C23" s="1" t="s">
        <v>73</v>
      </c>
      <c r="D23" s="1" t="s">
        <v>78</v>
      </c>
      <c r="E23" s="1" t="s">
        <v>83</v>
      </c>
      <c r="F23" s="1" t="s">
        <v>87</v>
      </c>
      <c r="G23" s="1" t="s">
        <v>92</v>
      </c>
      <c r="H23" s="1" t="s">
        <v>97</v>
      </c>
      <c r="I23" s="1" t="s">
        <v>102</v>
      </c>
      <c r="J23" s="1" t="s">
        <v>107</v>
      </c>
    </row>
    <row r="24" spans="1:10" ht="15" thickBot="1">
      <c r="A24" s="4"/>
      <c r="B24" s="2" t="s">
        <v>13</v>
      </c>
      <c r="C24" s="1" t="s">
        <v>74</v>
      </c>
      <c r="D24" s="1" t="s">
        <v>79</v>
      </c>
      <c r="E24" s="1" t="s">
        <v>84</v>
      </c>
      <c r="F24" s="1" t="s">
        <v>88</v>
      </c>
      <c r="G24" s="1" t="s">
        <v>93</v>
      </c>
      <c r="H24" s="1" t="s">
        <v>98</v>
      </c>
      <c r="I24" s="1" t="s">
        <v>103</v>
      </c>
      <c r="J24" s="1" t="s">
        <v>108</v>
      </c>
    </row>
    <row r="26" spans="1:10" ht="15" thickBot="1"/>
    <row r="27" spans="1:10" ht="28">
      <c r="A27" s="5" t="s">
        <v>109</v>
      </c>
      <c r="B27" s="6" t="s">
        <v>0</v>
      </c>
      <c r="C27" s="7" t="s">
        <v>1</v>
      </c>
      <c r="D27" s="7" t="s">
        <v>2</v>
      </c>
      <c r="E27" s="7" t="s">
        <v>3</v>
      </c>
      <c r="F27" s="7" t="s">
        <v>4</v>
      </c>
      <c r="G27" s="7" t="s">
        <v>5</v>
      </c>
      <c r="H27" s="7" t="s">
        <v>6</v>
      </c>
      <c r="I27" s="7" t="s">
        <v>7</v>
      </c>
      <c r="J27" s="7" t="s">
        <v>8</v>
      </c>
    </row>
    <row r="28" spans="1:10">
      <c r="A28" s="3" t="s">
        <v>110</v>
      </c>
      <c r="B28" s="2" t="s">
        <v>9</v>
      </c>
      <c r="C28" s="1" t="s">
        <v>113</v>
      </c>
      <c r="D28" s="1" t="s">
        <v>118</v>
      </c>
      <c r="E28" s="1" t="s">
        <v>123</v>
      </c>
      <c r="F28" s="1" t="s">
        <v>128</v>
      </c>
      <c r="G28" s="1" t="s">
        <v>133</v>
      </c>
      <c r="H28" s="1" t="s">
        <v>138</v>
      </c>
      <c r="I28" s="1" t="s">
        <v>143</v>
      </c>
      <c r="J28" s="1" t="s">
        <v>148</v>
      </c>
    </row>
    <row r="29" spans="1:10">
      <c r="A29" s="3" t="s">
        <v>111</v>
      </c>
      <c r="B29" s="2" t="s">
        <v>10</v>
      </c>
      <c r="C29" s="1" t="s">
        <v>114</v>
      </c>
      <c r="D29" s="1" t="s">
        <v>119</v>
      </c>
      <c r="E29" s="1" t="s">
        <v>124</v>
      </c>
      <c r="F29" s="1" t="s">
        <v>129</v>
      </c>
      <c r="G29" s="1" t="s">
        <v>134</v>
      </c>
      <c r="H29" s="1" t="s">
        <v>139</v>
      </c>
      <c r="I29" s="1" t="s">
        <v>144</v>
      </c>
      <c r="J29" s="1" t="s">
        <v>149</v>
      </c>
    </row>
    <row r="30" spans="1:10">
      <c r="A30" s="3" t="s">
        <v>112</v>
      </c>
      <c r="B30" s="2" t="s">
        <v>11</v>
      </c>
      <c r="C30" s="1" t="s">
        <v>115</v>
      </c>
      <c r="D30" s="1" t="s">
        <v>120</v>
      </c>
      <c r="E30" s="1" t="s">
        <v>125</v>
      </c>
      <c r="F30" s="1" t="s">
        <v>130</v>
      </c>
      <c r="G30" s="1" t="s">
        <v>135</v>
      </c>
      <c r="H30" s="1" t="s">
        <v>140</v>
      </c>
      <c r="I30" s="1" t="s">
        <v>145</v>
      </c>
      <c r="J30" s="1" t="s">
        <v>150</v>
      </c>
    </row>
    <row r="31" spans="1:10">
      <c r="A31" s="3"/>
      <c r="B31" s="2" t="s">
        <v>12</v>
      </c>
      <c r="C31" s="1" t="s">
        <v>116</v>
      </c>
      <c r="D31" s="1" t="s">
        <v>121</v>
      </c>
      <c r="E31" s="1" t="s">
        <v>126</v>
      </c>
      <c r="F31" s="1" t="s">
        <v>131</v>
      </c>
      <c r="G31" s="1" t="s">
        <v>136</v>
      </c>
      <c r="H31" s="1" t="s">
        <v>141</v>
      </c>
      <c r="I31" s="1" t="s">
        <v>146</v>
      </c>
      <c r="J31" s="1" t="s">
        <v>141</v>
      </c>
    </row>
    <row r="32" spans="1:10" ht="15" thickBot="1">
      <c r="A32" s="4"/>
      <c r="B32" s="2" t="s">
        <v>13</v>
      </c>
      <c r="C32" s="1" t="s">
        <v>117</v>
      </c>
      <c r="D32" s="1" t="s">
        <v>122</v>
      </c>
      <c r="E32" s="1" t="s">
        <v>127</v>
      </c>
      <c r="F32" s="1" t="s">
        <v>132</v>
      </c>
      <c r="G32" s="1" t="s">
        <v>137</v>
      </c>
      <c r="H32" s="1" t="s">
        <v>142</v>
      </c>
      <c r="I32" s="1" t="s">
        <v>147</v>
      </c>
      <c r="J32" s="1" t="s">
        <v>151</v>
      </c>
    </row>
    <row r="34" spans="1:10" ht="15" thickBot="1"/>
    <row r="35" spans="1:10" ht="28">
      <c r="A35" s="5" t="s">
        <v>154</v>
      </c>
      <c r="B35" s="6" t="s">
        <v>0</v>
      </c>
      <c r="C35" s="7" t="s">
        <v>1</v>
      </c>
      <c r="D35" s="7" t="s">
        <v>2</v>
      </c>
      <c r="E35" s="7" t="s">
        <v>3</v>
      </c>
      <c r="F35" s="7" t="s">
        <v>4</v>
      </c>
      <c r="G35" s="7" t="s">
        <v>5</v>
      </c>
      <c r="H35" s="7" t="s">
        <v>6</v>
      </c>
      <c r="I35" s="7" t="s">
        <v>7</v>
      </c>
      <c r="J35" s="9" t="s">
        <v>8</v>
      </c>
    </row>
    <row r="36" spans="1:10">
      <c r="A36" s="3" t="s">
        <v>152</v>
      </c>
      <c r="B36" s="2" t="s">
        <v>9</v>
      </c>
      <c r="C36" s="1" t="s">
        <v>113</v>
      </c>
      <c r="D36" s="1" t="s">
        <v>156</v>
      </c>
      <c r="E36" s="1" t="s">
        <v>166</v>
      </c>
      <c r="F36" s="1" t="s">
        <v>165</v>
      </c>
      <c r="G36" s="1" t="s">
        <v>165</v>
      </c>
      <c r="H36" s="1" t="s">
        <v>167</v>
      </c>
      <c r="I36" s="1" t="s">
        <v>168</v>
      </c>
      <c r="J36" s="1" t="s">
        <v>168</v>
      </c>
    </row>
    <row r="37" spans="1:10">
      <c r="A37" s="3" t="s">
        <v>153</v>
      </c>
      <c r="B37" s="2" t="s">
        <v>10</v>
      </c>
      <c r="C37" s="1" t="s">
        <v>157</v>
      </c>
      <c r="D37" s="1" t="s">
        <v>161</v>
      </c>
      <c r="E37" s="1" t="s">
        <v>169</v>
      </c>
      <c r="F37" s="1" t="s">
        <v>169</v>
      </c>
      <c r="G37" s="1" t="s">
        <v>170</v>
      </c>
      <c r="H37" s="1" t="s">
        <v>171</v>
      </c>
      <c r="I37" s="1" t="s">
        <v>171</v>
      </c>
      <c r="J37" s="1" t="s">
        <v>172</v>
      </c>
    </row>
    <row r="38" spans="1:10">
      <c r="A38" s="3" t="s">
        <v>155</v>
      </c>
      <c r="B38" s="2" t="s">
        <v>11</v>
      </c>
      <c r="C38" s="1" t="s">
        <v>158</v>
      </c>
      <c r="D38" s="1" t="s">
        <v>162</v>
      </c>
      <c r="E38" s="1" t="s">
        <v>173</v>
      </c>
      <c r="F38" s="1" t="s">
        <v>174</v>
      </c>
      <c r="G38" s="1" t="s">
        <v>175</v>
      </c>
      <c r="H38" s="1" t="s">
        <v>176</v>
      </c>
      <c r="I38" s="1" t="s">
        <v>177</v>
      </c>
      <c r="J38" s="1" t="s">
        <v>178</v>
      </c>
    </row>
    <row r="39" spans="1:10">
      <c r="A39" s="3"/>
      <c r="B39" s="2" t="s">
        <v>12</v>
      </c>
      <c r="C39" s="1" t="s">
        <v>159</v>
      </c>
      <c r="D39" s="1" t="s">
        <v>163</v>
      </c>
      <c r="E39" s="1" t="s">
        <v>180</v>
      </c>
      <c r="F39" s="1" t="s">
        <v>180</v>
      </c>
      <c r="G39" s="1" t="s">
        <v>179</v>
      </c>
      <c r="H39" s="1" t="s">
        <v>184</v>
      </c>
      <c r="I39" s="1" t="s">
        <v>185</v>
      </c>
      <c r="J39" s="1" t="s">
        <v>186</v>
      </c>
    </row>
    <row r="40" spans="1:10" ht="15" thickBot="1">
      <c r="A40" s="4"/>
      <c r="B40" s="2" t="s">
        <v>13</v>
      </c>
      <c r="C40" s="1" t="s">
        <v>160</v>
      </c>
      <c r="D40" s="1" t="s">
        <v>164</v>
      </c>
      <c r="E40" s="1" t="s">
        <v>181</v>
      </c>
      <c r="F40" s="1" t="s">
        <v>182</v>
      </c>
      <c r="G40" s="1" t="s">
        <v>183</v>
      </c>
      <c r="H40" s="1" t="s">
        <v>187</v>
      </c>
      <c r="I40" s="1" t="s">
        <v>188</v>
      </c>
      <c r="J40" s="1" t="s">
        <v>187</v>
      </c>
    </row>
    <row r="42" spans="1:10" ht="15" thickBot="1"/>
    <row r="43" spans="1:10" ht="28">
      <c r="A43" s="5" t="s">
        <v>189</v>
      </c>
      <c r="B43" s="6" t="s">
        <v>0</v>
      </c>
      <c r="C43" s="7" t="s">
        <v>1</v>
      </c>
      <c r="D43" s="7" t="s">
        <v>2</v>
      </c>
      <c r="E43" s="7" t="s">
        <v>3</v>
      </c>
      <c r="F43" s="7" t="s">
        <v>4</v>
      </c>
      <c r="G43" s="7" t="s">
        <v>5</v>
      </c>
      <c r="H43" s="7" t="s">
        <v>6</v>
      </c>
      <c r="I43" s="7" t="s">
        <v>7</v>
      </c>
      <c r="J43" s="7" t="s">
        <v>8</v>
      </c>
    </row>
    <row r="44" spans="1:10">
      <c r="A44" s="3" t="s">
        <v>190</v>
      </c>
      <c r="B44" s="2" t="s">
        <v>9</v>
      </c>
      <c r="C44" s="1" t="s">
        <v>193</v>
      </c>
      <c r="D44" s="1" t="s">
        <v>198</v>
      </c>
      <c r="E44" s="1" t="s">
        <v>203</v>
      </c>
      <c r="F44" s="1" t="s">
        <v>204</v>
      </c>
      <c r="G44" s="1" t="s">
        <v>205</v>
      </c>
      <c r="H44" s="1" t="s">
        <v>206</v>
      </c>
      <c r="I44" s="1" t="s">
        <v>207</v>
      </c>
      <c r="J44" s="1" t="s">
        <v>206</v>
      </c>
    </row>
    <row r="45" spans="1:10">
      <c r="A45" s="3" t="s">
        <v>191</v>
      </c>
      <c r="B45" s="2" t="s">
        <v>10</v>
      </c>
      <c r="C45" s="1" t="s">
        <v>194</v>
      </c>
      <c r="D45" s="1" t="s">
        <v>199</v>
      </c>
      <c r="E45" s="1" t="s">
        <v>169</v>
      </c>
      <c r="F45" s="1" t="s">
        <v>208</v>
      </c>
      <c r="G45" s="1" t="s">
        <v>209</v>
      </c>
      <c r="H45" s="1" t="s">
        <v>210</v>
      </c>
      <c r="I45" s="1" t="s">
        <v>211</v>
      </c>
      <c r="J45" s="1" t="s">
        <v>212</v>
      </c>
    </row>
    <row r="46" spans="1:10">
      <c r="A46" s="3" t="s">
        <v>192</v>
      </c>
      <c r="B46" s="2" t="s">
        <v>11</v>
      </c>
      <c r="C46" s="1" t="s">
        <v>195</v>
      </c>
      <c r="D46" s="1" t="s">
        <v>200</v>
      </c>
      <c r="E46" s="1" t="s">
        <v>214</v>
      </c>
      <c r="F46" s="1" t="s">
        <v>215</v>
      </c>
      <c r="G46" s="1" t="s">
        <v>216</v>
      </c>
      <c r="H46" s="1" t="s">
        <v>217</v>
      </c>
      <c r="I46" s="1" t="s">
        <v>218</v>
      </c>
      <c r="J46" s="1" t="s">
        <v>218</v>
      </c>
    </row>
    <row r="47" spans="1:10">
      <c r="A47" s="3"/>
      <c r="B47" s="2" t="s">
        <v>12</v>
      </c>
      <c r="C47" s="1" t="s">
        <v>196</v>
      </c>
      <c r="D47" s="1" t="s">
        <v>201</v>
      </c>
      <c r="E47" s="1" t="s">
        <v>222</v>
      </c>
      <c r="F47" s="1" t="s">
        <v>131</v>
      </c>
      <c r="G47" s="1" t="s">
        <v>223</v>
      </c>
      <c r="H47" s="1" t="s">
        <v>224</v>
      </c>
      <c r="I47" s="1" t="s">
        <v>225</v>
      </c>
      <c r="J47" s="1" t="s">
        <v>226</v>
      </c>
    </row>
    <row r="48" spans="1:10" ht="15" thickBot="1">
      <c r="A48" s="4"/>
      <c r="B48" s="2" t="s">
        <v>13</v>
      </c>
      <c r="C48" s="1" t="s">
        <v>197</v>
      </c>
      <c r="D48" s="1" t="s">
        <v>202</v>
      </c>
      <c r="E48" s="1" t="s">
        <v>227</v>
      </c>
      <c r="F48" s="1" t="s">
        <v>228</v>
      </c>
      <c r="G48" s="1" t="s">
        <v>229</v>
      </c>
      <c r="H48" s="1" t="s">
        <v>230</v>
      </c>
      <c r="I48" s="1" t="s">
        <v>231</v>
      </c>
      <c r="J48" s="1" t="s">
        <v>232</v>
      </c>
    </row>
    <row r="50" spans="1:10" ht="15" thickBot="1"/>
    <row r="51" spans="1:10" ht="42">
      <c r="A51" s="5" t="s">
        <v>213</v>
      </c>
      <c r="B51" s="6" t="s">
        <v>0</v>
      </c>
      <c r="C51" s="7" t="s">
        <v>236</v>
      </c>
      <c r="D51" s="7" t="s">
        <v>237</v>
      </c>
      <c r="E51" s="7" t="s">
        <v>233</v>
      </c>
      <c r="F51" s="7" t="s">
        <v>234</v>
      </c>
      <c r="G51" s="7" t="s">
        <v>235</v>
      </c>
      <c r="H51" s="7" t="s">
        <v>238</v>
      </c>
      <c r="I51" s="7" t="s">
        <v>239</v>
      </c>
      <c r="J51" s="9" t="s">
        <v>240</v>
      </c>
    </row>
    <row r="52" spans="1:10">
      <c r="A52" s="3" t="s">
        <v>219</v>
      </c>
      <c r="B52" s="2" t="s">
        <v>9</v>
      </c>
      <c r="C52" s="1">
        <v>13.7</v>
      </c>
      <c r="D52" s="1">
        <v>8.8119999999999994</v>
      </c>
      <c r="E52" s="1">
        <v>0.82499999999999996</v>
      </c>
      <c r="F52" s="1">
        <v>0.82</v>
      </c>
      <c r="G52" s="1">
        <v>0.84</v>
      </c>
      <c r="H52" s="1">
        <v>46.34</v>
      </c>
      <c r="I52" s="1">
        <v>46.34</v>
      </c>
      <c r="J52" s="1">
        <v>45.23</v>
      </c>
    </row>
    <row r="53" spans="1:10">
      <c r="A53" s="3" t="s">
        <v>220</v>
      </c>
      <c r="B53" s="2" t="s">
        <v>10</v>
      </c>
      <c r="C53" s="1">
        <v>6.32</v>
      </c>
      <c r="D53" s="1">
        <v>1.0249999999999999</v>
      </c>
      <c r="E53" s="1">
        <v>2.93</v>
      </c>
      <c r="F53" s="1">
        <v>2.8849999999999998</v>
      </c>
      <c r="G53" s="1">
        <v>2.86</v>
      </c>
      <c r="H53" s="1">
        <v>13.1</v>
      </c>
      <c r="I53" s="1">
        <v>13.19</v>
      </c>
      <c r="J53" s="1">
        <v>13.286</v>
      </c>
    </row>
    <row r="54" spans="1:10">
      <c r="A54" s="3" t="s">
        <v>221</v>
      </c>
      <c r="B54" s="2" t="s">
        <v>11</v>
      </c>
      <c r="C54" s="1">
        <v>10.52</v>
      </c>
      <c r="D54" s="1">
        <v>3.524</v>
      </c>
      <c r="E54" s="1">
        <v>1.41</v>
      </c>
      <c r="F54" s="1">
        <v>1.46</v>
      </c>
      <c r="G54" s="1">
        <v>1.54</v>
      </c>
      <c r="H54" s="1">
        <v>27.14</v>
      </c>
      <c r="I54" s="1">
        <v>26.027000000000001</v>
      </c>
      <c r="J54" s="1">
        <v>24.675000000000001</v>
      </c>
    </row>
    <row r="55" spans="1:10">
      <c r="A55" s="3"/>
      <c r="B55" s="2" t="s">
        <v>12</v>
      </c>
      <c r="C55" s="1">
        <v>5.74</v>
      </c>
      <c r="D55" s="1">
        <v>0.432</v>
      </c>
      <c r="E55" s="1">
        <v>4.59</v>
      </c>
      <c r="F55" s="1">
        <v>5.18</v>
      </c>
      <c r="G55" s="1">
        <v>5.09</v>
      </c>
      <c r="H55" s="1">
        <v>8.0980000000000008</v>
      </c>
      <c r="I55" s="1">
        <v>7.335</v>
      </c>
      <c r="J55" s="1">
        <v>7.4649999999999999</v>
      </c>
    </row>
    <row r="56" spans="1:10" ht="15" thickBot="1">
      <c r="A56" s="4"/>
      <c r="B56" s="2" t="s">
        <v>13</v>
      </c>
      <c r="C56" s="1">
        <v>4.18</v>
      </c>
      <c r="D56" s="1">
        <v>0.129</v>
      </c>
      <c r="E56" s="1">
        <v>11.26</v>
      </c>
      <c r="F56" s="1">
        <v>10.66</v>
      </c>
      <c r="G56" s="1">
        <v>10.86</v>
      </c>
      <c r="H56" s="1">
        <v>3.3740000000000001</v>
      </c>
      <c r="I56" s="1">
        <v>3.5579999999999998</v>
      </c>
      <c r="J56" s="1">
        <v>3.4990000000000001</v>
      </c>
    </row>
    <row r="58" spans="1:10" ht="15" thickBot="1"/>
    <row r="59" spans="1:10" ht="42">
      <c r="A59" s="5" t="s">
        <v>241</v>
      </c>
      <c r="B59" s="6" t="s">
        <v>0</v>
      </c>
      <c r="C59" s="7" t="s">
        <v>245</v>
      </c>
      <c r="D59" s="7" t="s">
        <v>246</v>
      </c>
      <c r="E59" s="7" t="s">
        <v>233</v>
      </c>
      <c r="F59" s="7" t="s">
        <v>4</v>
      </c>
      <c r="G59" s="7" t="s">
        <v>5</v>
      </c>
      <c r="H59" s="7" t="s">
        <v>247</v>
      </c>
      <c r="I59" s="7" t="s">
        <v>7</v>
      </c>
      <c r="J59" s="7" t="s">
        <v>8</v>
      </c>
    </row>
    <row r="60" spans="1:10">
      <c r="A60" s="3" t="s">
        <v>242</v>
      </c>
      <c r="B60" s="2" t="s">
        <v>9</v>
      </c>
      <c r="C60" s="1">
        <v>3.16</v>
      </c>
      <c r="D60" s="1">
        <v>0.13</v>
      </c>
      <c r="E60" s="1">
        <v>11.06</v>
      </c>
      <c r="F60" s="1">
        <v>11.25</v>
      </c>
      <c r="G60" s="1">
        <v>11.22</v>
      </c>
      <c r="H60" s="1">
        <v>3.46</v>
      </c>
      <c r="I60" s="1">
        <v>3.4</v>
      </c>
      <c r="J60" s="1">
        <v>3.41</v>
      </c>
    </row>
    <row r="61" spans="1:10">
      <c r="A61" s="3" t="s">
        <v>243</v>
      </c>
      <c r="B61" s="2" t="s">
        <v>10</v>
      </c>
      <c r="C61" s="1">
        <v>5.76</v>
      </c>
      <c r="D61" s="1">
        <v>0.432</v>
      </c>
      <c r="E61" s="1">
        <v>5.19</v>
      </c>
      <c r="F61" s="1">
        <v>5.22</v>
      </c>
      <c r="G61" s="1">
        <v>5.25</v>
      </c>
      <c r="H61" s="1">
        <v>7.45</v>
      </c>
      <c r="I61" s="1">
        <v>7.34</v>
      </c>
      <c r="J61" s="1">
        <v>7.3</v>
      </c>
    </row>
    <row r="62" spans="1:10">
      <c r="A62" s="3" t="s">
        <v>244</v>
      </c>
      <c r="B62" s="2" t="s">
        <v>11</v>
      </c>
      <c r="C62" s="1">
        <v>6.35</v>
      </c>
      <c r="D62" s="1">
        <v>1.05</v>
      </c>
      <c r="E62" s="1">
        <v>3.1</v>
      </c>
      <c r="F62" s="1">
        <v>3.16</v>
      </c>
      <c r="G62" s="1">
        <v>3.12</v>
      </c>
      <c r="H62" s="1">
        <v>12.4</v>
      </c>
      <c r="I62" s="1">
        <v>12.1</v>
      </c>
      <c r="J62" s="1">
        <v>12.3</v>
      </c>
    </row>
    <row r="63" spans="1:10">
      <c r="A63" s="3"/>
      <c r="B63" s="2" t="s">
        <v>12</v>
      </c>
      <c r="C63" s="1">
        <v>9.52</v>
      </c>
      <c r="D63" s="1">
        <v>3.46</v>
      </c>
      <c r="E63" s="1">
        <v>1.63</v>
      </c>
      <c r="F63" s="1">
        <v>1.63</v>
      </c>
      <c r="G63" s="1">
        <v>1.59</v>
      </c>
      <c r="H63" s="1">
        <v>23.5</v>
      </c>
      <c r="I63" s="1">
        <v>23.5</v>
      </c>
      <c r="J63" s="1">
        <v>24.1</v>
      </c>
    </row>
    <row r="64" spans="1:10" ht="15" thickBot="1">
      <c r="A64" s="4"/>
      <c r="B64" s="2" t="s">
        <v>13</v>
      </c>
      <c r="C64" s="1">
        <v>13.66</v>
      </c>
      <c r="D64" s="1">
        <v>8.35</v>
      </c>
      <c r="E64" s="1">
        <v>1.03</v>
      </c>
      <c r="F64" s="1">
        <v>1</v>
      </c>
      <c r="G64" s="1">
        <v>0.97</v>
      </c>
      <c r="H64" s="1">
        <v>37.200000000000003</v>
      </c>
      <c r="I64" s="1">
        <v>38.299999999999997</v>
      </c>
      <c r="J64" s="1">
        <v>39.5</v>
      </c>
    </row>
    <row r="66" spans="1:10" ht="15" thickBot="1"/>
    <row r="67" spans="1:10" ht="42">
      <c r="A67" s="5" t="s">
        <v>248</v>
      </c>
      <c r="B67" s="6" t="s">
        <v>0</v>
      </c>
      <c r="C67" s="7" t="s">
        <v>236</v>
      </c>
      <c r="D67" s="7" t="s">
        <v>252</v>
      </c>
      <c r="E67" s="7" t="s">
        <v>233</v>
      </c>
      <c r="F67" s="7" t="s">
        <v>4</v>
      </c>
      <c r="G67" s="7" t="s">
        <v>5</v>
      </c>
      <c r="H67" s="7" t="s">
        <v>253</v>
      </c>
      <c r="I67" s="7" t="s">
        <v>7</v>
      </c>
      <c r="J67" s="9" t="s">
        <v>8</v>
      </c>
    </row>
    <row r="68" spans="1:10">
      <c r="A68" s="3" t="s">
        <v>249</v>
      </c>
      <c r="B68" s="2" t="s">
        <v>9</v>
      </c>
      <c r="C68" s="1">
        <v>1.3</v>
      </c>
      <c r="D68" s="1">
        <v>8.34</v>
      </c>
      <c r="E68" s="1">
        <v>0.6</v>
      </c>
      <c r="F68" s="1">
        <v>1</v>
      </c>
      <c r="G68" s="1">
        <v>0.94</v>
      </c>
      <c r="H68" s="1">
        <v>63.67</v>
      </c>
      <c r="I68" s="1">
        <v>38.200000000000003</v>
      </c>
      <c r="J68" s="1">
        <v>40.64</v>
      </c>
    </row>
    <row r="69" spans="1:10">
      <c r="A69" s="3" t="s">
        <v>250</v>
      </c>
      <c r="B69" s="2" t="s">
        <v>10</v>
      </c>
      <c r="C69" s="1">
        <v>1</v>
      </c>
      <c r="D69" s="1">
        <v>3.45</v>
      </c>
      <c r="E69" s="1">
        <v>1.65</v>
      </c>
      <c r="F69" s="1">
        <v>1.7</v>
      </c>
      <c r="G69" s="1">
        <v>1.62</v>
      </c>
      <c r="H69" s="1">
        <v>23.15</v>
      </c>
      <c r="I69" s="1">
        <v>22.47</v>
      </c>
      <c r="J69" s="1">
        <v>23.58</v>
      </c>
    </row>
    <row r="70" spans="1:10">
      <c r="A70" s="3" t="s">
        <v>251</v>
      </c>
      <c r="B70" s="2" t="s">
        <v>11</v>
      </c>
      <c r="C70" s="1">
        <v>0.7</v>
      </c>
      <c r="D70" s="1">
        <v>1.02</v>
      </c>
      <c r="E70" s="1">
        <v>3.37</v>
      </c>
      <c r="F70" s="1">
        <v>3.06</v>
      </c>
      <c r="G70" s="1">
        <v>3.28</v>
      </c>
      <c r="H70" s="1">
        <v>11.34</v>
      </c>
      <c r="I70" s="1">
        <v>12.48</v>
      </c>
      <c r="J70" s="1">
        <v>11.65</v>
      </c>
    </row>
    <row r="71" spans="1:10">
      <c r="A71" s="3"/>
      <c r="B71" s="2" t="s">
        <v>12</v>
      </c>
      <c r="C71" s="1">
        <v>0.5</v>
      </c>
      <c r="D71" s="1">
        <v>0.44</v>
      </c>
      <c r="E71" s="1">
        <v>5.34</v>
      </c>
      <c r="F71" s="1">
        <v>5.44</v>
      </c>
      <c r="G71" s="1">
        <v>5.35</v>
      </c>
      <c r="H71" s="1">
        <v>7.15</v>
      </c>
      <c r="I71" s="1">
        <v>7.02</v>
      </c>
      <c r="J71" s="1">
        <v>7.14</v>
      </c>
    </row>
    <row r="72" spans="1:10" ht="15" thickBot="1">
      <c r="A72" s="4"/>
      <c r="B72" s="2" t="s">
        <v>13</v>
      </c>
      <c r="C72" s="1">
        <v>0.435</v>
      </c>
      <c r="D72" s="1">
        <v>0.12</v>
      </c>
      <c r="E72" s="1">
        <v>11.31</v>
      </c>
      <c r="F72" s="1">
        <v>10.97</v>
      </c>
      <c r="G72" s="1">
        <v>11.19</v>
      </c>
      <c r="H72" s="1">
        <v>3.38</v>
      </c>
      <c r="I72" s="1">
        <v>3.48</v>
      </c>
      <c r="J72" s="1">
        <v>3.48</v>
      </c>
    </row>
    <row r="74" spans="1:10" ht="15" thickBot="1"/>
    <row r="75" spans="1:10" ht="28">
      <c r="A75" s="5" t="s">
        <v>319</v>
      </c>
      <c r="B75" s="6" t="s">
        <v>0</v>
      </c>
      <c r="C75" s="7" t="s">
        <v>1</v>
      </c>
      <c r="D75" s="7" t="s">
        <v>2</v>
      </c>
      <c r="E75" s="7" t="s">
        <v>3</v>
      </c>
      <c r="F75" s="7" t="s">
        <v>4</v>
      </c>
      <c r="G75" s="7" t="s">
        <v>5</v>
      </c>
      <c r="H75" s="7" t="s">
        <v>6</v>
      </c>
      <c r="I75" s="7" t="s">
        <v>7</v>
      </c>
      <c r="J75" s="7" t="s">
        <v>8</v>
      </c>
    </row>
    <row r="76" spans="1:10">
      <c r="A76" s="3" t="s">
        <v>320</v>
      </c>
      <c r="B76" s="2" t="s">
        <v>9</v>
      </c>
      <c r="C76" s="1" t="s">
        <v>323</v>
      </c>
      <c r="D76" s="1" t="s">
        <v>328</v>
      </c>
      <c r="E76" s="1" t="s">
        <v>332</v>
      </c>
      <c r="F76" s="1" t="s">
        <v>93</v>
      </c>
      <c r="G76" s="1" t="s">
        <v>338</v>
      </c>
      <c r="H76" s="1" t="s">
        <v>341</v>
      </c>
      <c r="I76" s="1" t="s">
        <v>341</v>
      </c>
      <c r="J76" s="1" t="s">
        <v>341</v>
      </c>
    </row>
    <row r="77" spans="1:10">
      <c r="A77" s="3" t="s">
        <v>321</v>
      </c>
      <c r="B77" s="2" t="s">
        <v>10</v>
      </c>
      <c r="C77" s="1" t="s">
        <v>324</v>
      </c>
      <c r="D77" s="1" t="s">
        <v>329</v>
      </c>
      <c r="E77" s="1" t="s">
        <v>39</v>
      </c>
      <c r="F77" s="1" t="s">
        <v>334</v>
      </c>
      <c r="G77" s="1" t="s">
        <v>339</v>
      </c>
      <c r="H77" s="1" t="s">
        <v>342</v>
      </c>
      <c r="I77" s="1" t="s">
        <v>346</v>
      </c>
      <c r="J77" s="1" t="s">
        <v>350</v>
      </c>
    </row>
    <row r="78" spans="1:10">
      <c r="A78" s="3" t="s">
        <v>322</v>
      </c>
      <c r="B78" s="2" t="s">
        <v>11</v>
      </c>
      <c r="C78" s="1" t="s">
        <v>325</v>
      </c>
      <c r="D78" s="1" t="s">
        <v>276</v>
      </c>
      <c r="E78" s="1" t="s">
        <v>49</v>
      </c>
      <c r="F78" s="1" t="s">
        <v>335</v>
      </c>
      <c r="G78" s="1" t="s">
        <v>49</v>
      </c>
      <c r="H78" s="1" t="s">
        <v>343</v>
      </c>
      <c r="I78" s="1" t="s">
        <v>347</v>
      </c>
      <c r="J78" s="1" t="s">
        <v>343</v>
      </c>
    </row>
    <row r="79" spans="1:10">
      <c r="A79" s="3"/>
      <c r="B79" s="2" t="s">
        <v>12</v>
      </c>
      <c r="C79" s="1" t="s">
        <v>326</v>
      </c>
      <c r="D79" s="1" t="s">
        <v>330</v>
      </c>
      <c r="E79" s="1" t="s">
        <v>285</v>
      </c>
      <c r="F79" s="1" t="s">
        <v>336</v>
      </c>
      <c r="G79" s="1" t="s">
        <v>41</v>
      </c>
      <c r="H79" s="1" t="s">
        <v>344</v>
      </c>
      <c r="I79" s="1" t="s">
        <v>348</v>
      </c>
      <c r="J79" s="1" t="s">
        <v>351</v>
      </c>
    </row>
    <row r="80" spans="1:10" ht="15" thickBot="1">
      <c r="A80" s="4"/>
      <c r="B80" s="2" t="s">
        <v>13</v>
      </c>
      <c r="C80" s="1" t="s">
        <v>327</v>
      </c>
      <c r="D80" s="1" t="s">
        <v>331</v>
      </c>
      <c r="E80" s="1" t="s">
        <v>333</v>
      </c>
      <c r="F80" s="1" t="s">
        <v>337</v>
      </c>
      <c r="G80" s="1" t="s">
        <v>340</v>
      </c>
      <c r="H80" s="1" t="s">
        <v>345</v>
      </c>
      <c r="I80" s="1" t="s">
        <v>349</v>
      </c>
      <c r="J80" s="1" t="s">
        <v>352</v>
      </c>
    </row>
    <row r="82" spans="1:10" ht="15" thickBot="1"/>
    <row r="83" spans="1:10" ht="28">
      <c r="A83" s="5" t="s">
        <v>254</v>
      </c>
      <c r="B83" s="6" t="s">
        <v>0</v>
      </c>
      <c r="C83" s="7" t="s">
        <v>1</v>
      </c>
      <c r="D83" s="7" t="s">
        <v>2</v>
      </c>
      <c r="E83" s="7" t="s">
        <v>3</v>
      </c>
      <c r="F83" s="7" t="s">
        <v>4</v>
      </c>
      <c r="G83" s="7" t="s">
        <v>5</v>
      </c>
      <c r="H83" s="7" t="s">
        <v>6</v>
      </c>
      <c r="I83" s="7" t="s">
        <v>7</v>
      </c>
      <c r="J83" s="9" t="s">
        <v>8</v>
      </c>
    </row>
    <row r="84" spans="1:10">
      <c r="A84" s="3" t="s">
        <v>255</v>
      </c>
      <c r="B84" s="2" t="s">
        <v>9</v>
      </c>
      <c r="C84" s="1" t="s">
        <v>259</v>
      </c>
      <c r="D84" s="1" t="s">
        <v>268</v>
      </c>
      <c r="E84" s="1" t="s">
        <v>260</v>
      </c>
      <c r="F84" s="1" t="s">
        <v>261</v>
      </c>
      <c r="G84" s="1" t="s">
        <v>262</v>
      </c>
      <c r="H84" s="1" t="s">
        <v>263</v>
      </c>
      <c r="I84" s="1" t="s">
        <v>264</v>
      </c>
      <c r="J84" s="1" t="s">
        <v>265</v>
      </c>
    </row>
    <row r="85" spans="1:10">
      <c r="A85" s="3" t="s">
        <v>256</v>
      </c>
      <c r="B85" s="2" t="s">
        <v>10</v>
      </c>
      <c r="C85" s="1" t="s">
        <v>266</v>
      </c>
      <c r="D85" s="1" t="s">
        <v>267</v>
      </c>
      <c r="E85" s="1" t="s">
        <v>269</v>
      </c>
      <c r="F85" s="1" t="s">
        <v>270</v>
      </c>
      <c r="G85" s="1" t="s">
        <v>271</v>
      </c>
      <c r="H85" s="1" t="s">
        <v>272</v>
      </c>
      <c r="I85" s="1" t="s">
        <v>273</v>
      </c>
      <c r="J85" s="1" t="s">
        <v>274</v>
      </c>
    </row>
    <row r="86" spans="1:10">
      <c r="A86" s="3" t="s">
        <v>258</v>
      </c>
      <c r="B86" s="2" t="s">
        <v>11</v>
      </c>
      <c r="C86" s="1" t="s">
        <v>275</v>
      </c>
      <c r="D86" s="1" t="s">
        <v>276</v>
      </c>
      <c r="E86" s="1" t="s">
        <v>277</v>
      </c>
      <c r="F86" s="1" t="s">
        <v>91</v>
      </c>
      <c r="G86" s="1" t="s">
        <v>278</v>
      </c>
      <c r="H86" s="1" t="s">
        <v>279</v>
      </c>
      <c r="I86" s="1" t="s">
        <v>280</v>
      </c>
      <c r="J86" s="1" t="s">
        <v>281</v>
      </c>
    </row>
    <row r="87" spans="1:10">
      <c r="A87" s="3" t="s">
        <v>257</v>
      </c>
      <c r="B87" s="2" t="s">
        <v>12</v>
      </c>
      <c r="C87" s="1" t="s">
        <v>286</v>
      </c>
      <c r="D87" s="1" t="s">
        <v>282</v>
      </c>
      <c r="E87" s="1" t="s">
        <v>283</v>
      </c>
      <c r="F87" s="1" t="s">
        <v>284</v>
      </c>
      <c r="G87" s="1" t="s">
        <v>285</v>
      </c>
      <c r="H87" s="1" t="s">
        <v>287</v>
      </c>
      <c r="I87" s="1" t="s">
        <v>288</v>
      </c>
      <c r="J87" s="1" t="s">
        <v>289</v>
      </c>
    </row>
    <row r="88" spans="1:10" ht="15" thickBot="1">
      <c r="A88" s="4"/>
      <c r="B88" s="2" t="s">
        <v>13</v>
      </c>
      <c r="C88" s="1" t="s">
        <v>290</v>
      </c>
      <c r="D88" s="1" t="s">
        <v>291</v>
      </c>
      <c r="E88" s="1" t="s">
        <v>292</v>
      </c>
      <c r="F88" s="1" t="s">
        <v>292</v>
      </c>
      <c r="G88" s="1" t="s">
        <v>293</v>
      </c>
      <c r="H88" s="1" t="s">
        <v>294</v>
      </c>
      <c r="I88" s="1" t="s">
        <v>294</v>
      </c>
      <c r="J88" s="1" t="s">
        <v>295</v>
      </c>
    </row>
    <row r="90" spans="1:10" ht="15" thickBot="1"/>
    <row r="91" spans="1:10" ht="28">
      <c r="A91" s="5"/>
      <c r="B91" s="6" t="s">
        <v>0</v>
      </c>
      <c r="C91" s="7" t="s">
        <v>1</v>
      </c>
      <c r="D91" s="7" t="s">
        <v>2</v>
      </c>
      <c r="E91" s="7" t="s">
        <v>3</v>
      </c>
      <c r="F91" s="7" t="s">
        <v>4</v>
      </c>
      <c r="G91" s="7" t="s">
        <v>5</v>
      </c>
      <c r="H91" s="7" t="s">
        <v>6</v>
      </c>
      <c r="I91" s="7" t="s">
        <v>7</v>
      </c>
      <c r="J91" s="7" t="s">
        <v>8</v>
      </c>
    </row>
    <row r="92" spans="1:10">
      <c r="A92" s="3"/>
      <c r="B92" s="2" t="s">
        <v>9</v>
      </c>
      <c r="C92" s="1"/>
      <c r="D92" s="1"/>
      <c r="E92" s="1"/>
      <c r="F92" s="1"/>
      <c r="G92" s="1"/>
      <c r="H92" s="1"/>
      <c r="I92" s="1"/>
      <c r="J92" s="1"/>
    </row>
    <row r="93" spans="1:10">
      <c r="A93" s="3"/>
      <c r="B93" s="2" t="s">
        <v>10</v>
      </c>
      <c r="C93" s="1"/>
      <c r="D93" s="1"/>
      <c r="E93" s="1"/>
      <c r="F93" s="1"/>
      <c r="G93" s="1"/>
      <c r="H93" s="1"/>
      <c r="I93" s="1"/>
      <c r="J93" s="1"/>
    </row>
    <row r="94" spans="1:10">
      <c r="A94" s="3"/>
      <c r="B94" s="2" t="s">
        <v>11</v>
      </c>
      <c r="C94" s="1"/>
      <c r="D94" s="1"/>
      <c r="E94" s="1"/>
      <c r="F94" s="1"/>
      <c r="G94" s="1"/>
      <c r="H94" s="1"/>
      <c r="I94" s="1"/>
      <c r="J94" s="1"/>
    </row>
    <row r="95" spans="1:10">
      <c r="A95" s="3"/>
      <c r="B95" s="2" t="s">
        <v>12</v>
      </c>
      <c r="C95" s="1"/>
      <c r="D95" s="1"/>
      <c r="E95" s="1"/>
      <c r="F95" s="1"/>
      <c r="G95" s="1"/>
      <c r="H95" s="1"/>
      <c r="I95" s="1"/>
      <c r="J95" s="1"/>
    </row>
    <row r="96" spans="1:10" ht="15" thickBot="1">
      <c r="A96" s="4"/>
      <c r="B96" s="2" t="s">
        <v>13</v>
      </c>
      <c r="C96" s="1"/>
      <c r="D96" s="1"/>
      <c r="E96" s="1"/>
      <c r="F96" s="1"/>
      <c r="G96" s="1"/>
      <c r="H96" s="1"/>
      <c r="I96" s="1"/>
      <c r="J96" s="1"/>
    </row>
    <row r="98" spans="1:10" ht="15" thickBot="1"/>
    <row r="99" spans="1:10" ht="28">
      <c r="A99" s="5"/>
      <c r="B99" s="6" t="s">
        <v>0</v>
      </c>
      <c r="C99" s="7" t="s">
        <v>1</v>
      </c>
      <c r="D99" s="7" t="s">
        <v>2</v>
      </c>
      <c r="E99" s="7" t="s">
        <v>3</v>
      </c>
      <c r="F99" s="7" t="s">
        <v>4</v>
      </c>
      <c r="G99" s="7" t="s">
        <v>5</v>
      </c>
      <c r="H99" s="7" t="s">
        <v>6</v>
      </c>
      <c r="I99" s="7" t="s">
        <v>7</v>
      </c>
      <c r="J99" s="9" t="s">
        <v>8</v>
      </c>
    </row>
    <row r="100" spans="1:10">
      <c r="A100" s="3"/>
      <c r="B100" s="2" t="s">
        <v>9</v>
      </c>
      <c r="C100" s="1"/>
      <c r="D100" s="1"/>
      <c r="E100" s="1"/>
      <c r="F100" s="1"/>
      <c r="G100" s="1"/>
      <c r="H100" s="1"/>
      <c r="I100" s="1"/>
      <c r="J100" s="1"/>
    </row>
    <row r="101" spans="1:10">
      <c r="A101" s="3"/>
      <c r="B101" s="2" t="s">
        <v>10</v>
      </c>
      <c r="C101" s="1"/>
      <c r="D101" s="1"/>
      <c r="E101" s="1"/>
      <c r="F101" s="1"/>
      <c r="G101" s="1"/>
      <c r="H101" s="1"/>
      <c r="I101" s="1"/>
      <c r="J101" s="1"/>
    </row>
    <row r="102" spans="1:10">
      <c r="A102" s="3"/>
      <c r="B102" s="2" t="s">
        <v>11</v>
      </c>
      <c r="C102" s="1"/>
      <c r="D102" s="1"/>
      <c r="E102" s="1"/>
      <c r="F102" s="1"/>
      <c r="G102" s="1"/>
      <c r="H102" s="1"/>
      <c r="I102" s="1"/>
      <c r="J102" s="1"/>
    </row>
    <row r="103" spans="1:10">
      <c r="A103" s="3"/>
      <c r="B103" s="2" t="s">
        <v>12</v>
      </c>
      <c r="C103" s="1"/>
      <c r="D103" s="1"/>
      <c r="E103" s="1"/>
      <c r="F103" s="1"/>
      <c r="G103" s="1"/>
      <c r="H103" s="1"/>
      <c r="I103" s="1"/>
      <c r="J103" s="1"/>
    </row>
    <row r="104" spans="1:10" ht="15" thickBot="1">
      <c r="A104" s="4"/>
      <c r="B104" s="2" t="s">
        <v>13</v>
      </c>
      <c r="C104" s="1"/>
      <c r="D104" s="1"/>
      <c r="E104" s="1"/>
      <c r="F104" s="1"/>
      <c r="G104" s="1"/>
      <c r="H104" s="1"/>
      <c r="I104" s="1"/>
      <c r="J104" s="1"/>
    </row>
    <row r="106" spans="1:10" ht="15" thickBot="1"/>
    <row r="107" spans="1:10" ht="28">
      <c r="A107" s="5"/>
      <c r="B107" s="6" t="s">
        <v>0</v>
      </c>
      <c r="C107" s="7" t="s">
        <v>1</v>
      </c>
      <c r="D107" s="7" t="s">
        <v>2</v>
      </c>
      <c r="E107" s="7" t="s">
        <v>3</v>
      </c>
      <c r="F107" s="7" t="s">
        <v>4</v>
      </c>
      <c r="G107" s="7" t="s">
        <v>5</v>
      </c>
      <c r="H107" s="7" t="s">
        <v>6</v>
      </c>
      <c r="I107" s="7" t="s">
        <v>7</v>
      </c>
      <c r="J107" s="7" t="s">
        <v>8</v>
      </c>
    </row>
    <row r="108" spans="1:10">
      <c r="A108" s="3"/>
      <c r="B108" s="2" t="s">
        <v>9</v>
      </c>
      <c r="C108" s="1"/>
      <c r="D108" s="1"/>
      <c r="E108" s="1"/>
      <c r="F108" s="1"/>
      <c r="G108" s="1"/>
      <c r="H108" s="1"/>
      <c r="I108" s="1"/>
      <c r="J108" s="1"/>
    </row>
    <row r="109" spans="1:10">
      <c r="A109" s="3"/>
      <c r="B109" s="2" t="s">
        <v>10</v>
      </c>
      <c r="C109" s="1"/>
      <c r="D109" s="1"/>
      <c r="E109" s="1"/>
      <c r="F109" s="1"/>
      <c r="G109" s="1"/>
      <c r="H109" s="1"/>
      <c r="I109" s="1"/>
      <c r="J109" s="1"/>
    </row>
    <row r="110" spans="1:10">
      <c r="A110" s="3"/>
      <c r="B110" s="2" t="s">
        <v>11</v>
      </c>
      <c r="C110" s="1"/>
      <c r="D110" s="1"/>
      <c r="E110" s="1"/>
      <c r="F110" s="1"/>
      <c r="G110" s="1"/>
      <c r="H110" s="1"/>
      <c r="I110" s="1"/>
      <c r="J110" s="1"/>
    </row>
    <row r="111" spans="1:10">
      <c r="A111" s="3"/>
      <c r="B111" s="2" t="s">
        <v>12</v>
      </c>
      <c r="C111" s="1"/>
      <c r="D111" s="1"/>
      <c r="E111" s="1"/>
      <c r="F111" s="1"/>
      <c r="G111" s="1"/>
      <c r="H111" s="1"/>
      <c r="I111" s="1"/>
      <c r="J111" s="1"/>
    </row>
    <row r="112" spans="1:10" ht="15" thickBot="1">
      <c r="A112" s="4"/>
      <c r="B112" s="2" t="s">
        <v>13</v>
      </c>
      <c r="C112" s="1"/>
      <c r="D112" s="1"/>
      <c r="E112" s="1"/>
      <c r="F112" s="1"/>
      <c r="G112" s="1"/>
      <c r="H112" s="1"/>
      <c r="I112" s="1"/>
      <c r="J112" s="1"/>
    </row>
    <row r="114" spans="1:10" ht="15" thickBot="1"/>
    <row r="115" spans="1:10" ht="28">
      <c r="A115" s="5"/>
      <c r="B115" s="6" t="s">
        <v>0</v>
      </c>
      <c r="C115" s="7" t="s">
        <v>1</v>
      </c>
      <c r="D115" s="7" t="s">
        <v>2</v>
      </c>
      <c r="E115" s="7" t="s">
        <v>3</v>
      </c>
      <c r="F115" s="7" t="s">
        <v>4</v>
      </c>
      <c r="G115" s="7" t="s">
        <v>5</v>
      </c>
      <c r="H115" s="7" t="s">
        <v>6</v>
      </c>
      <c r="I115" s="7" t="s">
        <v>7</v>
      </c>
      <c r="J115" s="9" t="s">
        <v>8</v>
      </c>
    </row>
    <row r="116" spans="1:10">
      <c r="A116" s="3"/>
      <c r="B116" s="2" t="s">
        <v>9</v>
      </c>
      <c r="C116" s="1"/>
      <c r="D116" s="1"/>
      <c r="E116" s="1"/>
      <c r="F116" s="1"/>
      <c r="G116" s="1"/>
      <c r="H116" s="1"/>
      <c r="I116" s="1"/>
      <c r="J116" s="1"/>
    </row>
    <row r="117" spans="1:10">
      <c r="A117" s="3"/>
      <c r="B117" s="2" t="s">
        <v>10</v>
      </c>
      <c r="C117" s="1"/>
      <c r="D117" s="1"/>
      <c r="E117" s="1"/>
      <c r="F117" s="1"/>
      <c r="G117" s="1"/>
      <c r="H117" s="1"/>
      <c r="I117" s="1"/>
      <c r="J117" s="1"/>
    </row>
    <row r="118" spans="1:10">
      <c r="A118" s="3"/>
      <c r="B118" s="2" t="s">
        <v>11</v>
      </c>
      <c r="C118" s="1"/>
      <c r="D118" s="1"/>
      <c r="E118" s="1"/>
      <c r="F118" s="1"/>
      <c r="G118" s="1"/>
      <c r="H118" s="1"/>
      <c r="I118" s="1"/>
      <c r="J118" s="1"/>
    </row>
    <row r="119" spans="1:10">
      <c r="A119" s="3"/>
      <c r="B119" s="2" t="s">
        <v>12</v>
      </c>
      <c r="C119" s="1"/>
      <c r="D119" s="1"/>
      <c r="E119" s="1"/>
      <c r="F119" s="1"/>
      <c r="G119" s="1"/>
      <c r="H119" s="1"/>
      <c r="I119" s="1"/>
      <c r="J119" s="1"/>
    </row>
    <row r="120" spans="1:10" ht="15" thickBot="1">
      <c r="A120" s="4"/>
      <c r="B120" s="2" t="s">
        <v>13</v>
      </c>
      <c r="C120" s="1"/>
      <c r="D120" s="1"/>
      <c r="E120" s="1"/>
      <c r="F120" s="1"/>
      <c r="G120" s="1"/>
      <c r="H120" s="1"/>
      <c r="I120" s="1"/>
      <c r="J120" s="1"/>
    </row>
    <row r="122" spans="1:10" ht="15" thickBot="1"/>
    <row r="123" spans="1:10" ht="28">
      <c r="A123" s="5"/>
      <c r="B123" s="6" t="s">
        <v>0</v>
      </c>
      <c r="C123" s="7" t="s">
        <v>1</v>
      </c>
      <c r="D123" s="7" t="s">
        <v>2</v>
      </c>
      <c r="E123" s="7" t="s">
        <v>3</v>
      </c>
      <c r="F123" s="7" t="s">
        <v>4</v>
      </c>
      <c r="G123" s="7" t="s">
        <v>5</v>
      </c>
      <c r="H123" s="7" t="s">
        <v>6</v>
      </c>
      <c r="I123" s="7" t="s">
        <v>7</v>
      </c>
      <c r="J123" s="7" t="s">
        <v>8</v>
      </c>
    </row>
    <row r="124" spans="1:10">
      <c r="A124" s="3"/>
      <c r="B124" s="2" t="s">
        <v>9</v>
      </c>
      <c r="C124" s="1"/>
      <c r="D124" s="1"/>
      <c r="E124" s="1"/>
      <c r="F124" s="1"/>
      <c r="G124" s="1"/>
      <c r="H124" s="1"/>
      <c r="I124" s="1"/>
      <c r="J124" s="1"/>
    </row>
    <row r="125" spans="1:10">
      <c r="A125" s="3"/>
      <c r="B125" s="2" t="s">
        <v>10</v>
      </c>
      <c r="C125" s="1"/>
      <c r="D125" s="1"/>
      <c r="E125" s="1"/>
      <c r="F125" s="1"/>
      <c r="G125" s="1"/>
      <c r="H125" s="1"/>
      <c r="I125" s="1"/>
      <c r="J125" s="1"/>
    </row>
    <row r="126" spans="1:10">
      <c r="A126" s="3"/>
      <c r="B126" s="2" t="s">
        <v>11</v>
      </c>
      <c r="C126" s="1"/>
      <c r="D126" s="1"/>
      <c r="E126" s="1"/>
      <c r="F126" s="1"/>
      <c r="G126" s="1"/>
      <c r="H126" s="1"/>
      <c r="I126" s="1"/>
      <c r="J126" s="1"/>
    </row>
    <row r="127" spans="1:10">
      <c r="A127" s="3"/>
      <c r="B127" s="2" t="s">
        <v>12</v>
      </c>
      <c r="C127" s="1"/>
      <c r="D127" s="1"/>
      <c r="E127" s="1"/>
      <c r="F127" s="1"/>
      <c r="G127" s="1"/>
      <c r="H127" s="1"/>
      <c r="I127" s="1"/>
      <c r="J127" s="1"/>
    </row>
    <row r="128" spans="1:10" ht="15" thickBot="1">
      <c r="A128" s="4"/>
      <c r="B128" s="2" t="s">
        <v>13</v>
      </c>
      <c r="C128" s="1"/>
      <c r="D128" s="1"/>
      <c r="E128" s="1"/>
      <c r="F128" s="1"/>
      <c r="G128" s="1"/>
      <c r="H128" s="1"/>
      <c r="I128" s="1"/>
      <c r="J128" s="1"/>
    </row>
    <row r="130" spans="1:10" ht="15" thickBot="1"/>
    <row r="131" spans="1:10" ht="28">
      <c r="A131" s="5"/>
      <c r="B131" s="6" t="s">
        <v>0</v>
      </c>
      <c r="C131" s="7" t="s">
        <v>1</v>
      </c>
      <c r="D131" s="7" t="s">
        <v>2</v>
      </c>
      <c r="E131" s="7" t="s">
        <v>3</v>
      </c>
      <c r="F131" s="7" t="s">
        <v>4</v>
      </c>
      <c r="G131" s="7" t="s">
        <v>5</v>
      </c>
      <c r="H131" s="7" t="s">
        <v>6</v>
      </c>
      <c r="I131" s="7" t="s">
        <v>7</v>
      </c>
      <c r="J131" s="9" t="s">
        <v>8</v>
      </c>
    </row>
    <row r="132" spans="1:10">
      <c r="A132" s="3"/>
      <c r="B132" s="2" t="s">
        <v>9</v>
      </c>
      <c r="C132" s="1"/>
      <c r="D132" s="1"/>
      <c r="E132" s="1"/>
      <c r="F132" s="1"/>
      <c r="G132" s="1"/>
      <c r="H132" s="1"/>
      <c r="I132" s="1"/>
      <c r="J132" s="1"/>
    </row>
    <row r="133" spans="1:10">
      <c r="A133" s="3"/>
      <c r="B133" s="2" t="s">
        <v>10</v>
      </c>
      <c r="C133" s="1"/>
      <c r="D133" s="1"/>
      <c r="E133" s="1"/>
      <c r="F133" s="1"/>
      <c r="G133" s="1"/>
      <c r="H133" s="1"/>
      <c r="I133" s="1"/>
      <c r="J133" s="1"/>
    </row>
    <row r="134" spans="1:10">
      <c r="A134" s="3"/>
      <c r="B134" s="2" t="s">
        <v>11</v>
      </c>
      <c r="C134" s="1"/>
      <c r="D134" s="1"/>
      <c r="E134" s="1"/>
      <c r="F134" s="1"/>
      <c r="G134" s="1"/>
      <c r="H134" s="1"/>
      <c r="I134" s="1"/>
      <c r="J134" s="1"/>
    </row>
    <row r="135" spans="1:10">
      <c r="A135" s="3"/>
      <c r="B135" s="2" t="s">
        <v>12</v>
      </c>
      <c r="C135" s="1"/>
      <c r="D135" s="1"/>
      <c r="E135" s="1"/>
      <c r="F135" s="1"/>
      <c r="G135" s="1"/>
      <c r="H135" s="1"/>
      <c r="I135" s="1"/>
      <c r="J135" s="1"/>
    </row>
    <row r="136" spans="1:10" ht="15" thickBot="1">
      <c r="A136" s="4"/>
      <c r="B136" s="2" t="s">
        <v>13</v>
      </c>
      <c r="C136" s="1"/>
      <c r="D136" s="1"/>
      <c r="E136" s="1"/>
      <c r="F136" s="1"/>
      <c r="G136" s="1"/>
      <c r="H136" s="1"/>
      <c r="I136" s="1"/>
      <c r="J136" s="1"/>
    </row>
    <row r="138" spans="1:10" ht="15" thickBot="1"/>
    <row r="139" spans="1:10" ht="42">
      <c r="A139" s="5" t="s">
        <v>314</v>
      </c>
      <c r="B139" s="6" t="s">
        <v>0</v>
      </c>
      <c r="C139" s="7" t="s">
        <v>245</v>
      </c>
      <c r="D139" s="7" t="s">
        <v>252</v>
      </c>
      <c r="E139" s="7" t="s">
        <v>233</v>
      </c>
      <c r="F139" s="7" t="s">
        <v>234</v>
      </c>
      <c r="G139" s="7" t="s">
        <v>299</v>
      </c>
      <c r="H139" s="7" t="s">
        <v>253</v>
      </c>
      <c r="I139" s="7" t="s">
        <v>300</v>
      </c>
      <c r="J139" s="7" t="s">
        <v>301</v>
      </c>
    </row>
    <row r="140" spans="1:10">
      <c r="A140" s="3" t="s">
        <v>296</v>
      </c>
      <c r="B140" s="2" t="s">
        <v>9</v>
      </c>
      <c r="C140" s="1">
        <v>1.27</v>
      </c>
      <c r="D140" s="1">
        <v>8.1809999999999992</v>
      </c>
      <c r="E140" s="1">
        <v>0.94</v>
      </c>
      <c r="F140" s="1">
        <v>1.04</v>
      </c>
      <c r="G140" s="1">
        <v>0.98</v>
      </c>
      <c r="H140" s="1">
        <v>40.426000000000002</v>
      </c>
      <c r="I140" s="1">
        <v>36.537999999999997</v>
      </c>
      <c r="J140" s="1">
        <v>38.776000000000003</v>
      </c>
    </row>
    <row r="141" spans="1:10">
      <c r="A141" s="3" t="s">
        <v>297</v>
      </c>
      <c r="B141" s="2" t="s">
        <v>10</v>
      </c>
      <c r="C141" s="1">
        <v>0.95199999999999996</v>
      </c>
      <c r="D141" s="1">
        <v>3.5249999999999999</v>
      </c>
      <c r="E141" s="1">
        <v>1.62</v>
      </c>
      <c r="F141" s="1">
        <v>1.61</v>
      </c>
      <c r="G141" s="1">
        <v>1.55</v>
      </c>
      <c r="H141" s="1">
        <v>23.457000000000001</v>
      </c>
      <c r="I141" s="1">
        <v>23.602</v>
      </c>
      <c r="J141" s="1">
        <v>24.515999999999998</v>
      </c>
    </row>
    <row r="142" spans="1:10">
      <c r="A142" s="3" t="s">
        <v>298</v>
      </c>
      <c r="B142" s="2" t="s">
        <v>11</v>
      </c>
      <c r="C142" s="1">
        <v>0.63400000000000001</v>
      </c>
      <c r="D142" s="1">
        <v>1.024</v>
      </c>
      <c r="E142" s="1">
        <v>3.1</v>
      </c>
      <c r="F142" s="1">
        <v>3.05</v>
      </c>
      <c r="G142" s="1">
        <v>3.17</v>
      </c>
      <c r="H142" s="1">
        <v>12.257999999999999</v>
      </c>
      <c r="I142" s="1">
        <v>12.459</v>
      </c>
      <c r="J142" s="1">
        <v>11.987</v>
      </c>
    </row>
    <row r="143" spans="1:10">
      <c r="A143" s="3"/>
      <c r="B143" s="2" t="s">
        <v>12</v>
      </c>
      <c r="C143" s="1">
        <v>0.47599999999999998</v>
      </c>
      <c r="D143" s="1">
        <v>0.432</v>
      </c>
      <c r="E143" s="1">
        <v>5.05</v>
      </c>
      <c r="F143" s="1">
        <v>5.0999999999999996</v>
      </c>
      <c r="G143" s="1">
        <v>5.16</v>
      </c>
      <c r="H143" s="1">
        <v>7.5250000000000004</v>
      </c>
      <c r="I143" s="1">
        <v>7.4509999999999996</v>
      </c>
      <c r="J143" s="1">
        <v>7.3639999999999999</v>
      </c>
    </row>
    <row r="144" spans="1:10" ht="15" thickBot="1">
      <c r="A144" s="4"/>
      <c r="B144" s="2" t="s">
        <v>13</v>
      </c>
      <c r="C144" s="1">
        <v>0.318</v>
      </c>
      <c r="D144" s="1">
        <v>0.129</v>
      </c>
      <c r="E144" s="1">
        <v>11.28</v>
      </c>
      <c r="F144" s="1">
        <v>11.29</v>
      </c>
      <c r="G144" s="1">
        <v>11.17</v>
      </c>
      <c r="H144" s="1">
        <v>3.3690000000000002</v>
      </c>
      <c r="I144" s="1">
        <v>3.3660000000000001</v>
      </c>
      <c r="J144" s="1">
        <v>3.4020000000000001</v>
      </c>
    </row>
    <row r="146" spans="1:10" ht="15" thickBot="1"/>
    <row r="147" spans="1:10" ht="42">
      <c r="A147" s="5" t="s">
        <v>305</v>
      </c>
      <c r="B147" s="6" t="s">
        <v>0</v>
      </c>
      <c r="C147" s="7" t="s">
        <v>306</v>
      </c>
      <c r="D147" s="7" t="s">
        <v>252</v>
      </c>
      <c r="E147" s="7" t="s">
        <v>307</v>
      </c>
      <c r="F147" s="7" t="s">
        <v>308</v>
      </c>
      <c r="G147" s="7" t="s">
        <v>235</v>
      </c>
      <c r="H147" s="7" t="s">
        <v>238</v>
      </c>
      <c r="I147" s="7" t="s">
        <v>309</v>
      </c>
      <c r="J147" s="9" t="s">
        <v>240</v>
      </c>
    </row>
    <row r="148" spans="1:10">
      <c r="A148" s="3" t="s">
        <v>302</v>
      </c>
      <c r="B148" s="2" t="s">
        <v>9</v>
      </c>
      <c r="C148" s="1">
        <v>1.3</v>
      </c>
      <c r="D148" s="1">
        <v>8.3510000000000009</v>
      </c>
      <c r="E148" s="1">
        <v>1</v>
      </c>
      <c r="F148" s="1">
        <v>1</v>
      </c>
      <c r="G148" s="1">
        <v>1.05</v>
      </c>
      <c r="H148" s="1">
        <v>38.200000000000003</v>
      </c>
      <c r="I148" s="1">
        <v>38.200000000000003</v>
      </c>
      <c r="J148" s="1">
        <v>36.380000000000003</v>
      </c>
    </row>
    <row r="149" spans="1:10">
      <c r="A149" s="3" t="s">
        <v>303</v>
      </c>
      <c r="B149" s="2" t="s">
        <v>10</v>
      </c>
      <c r="C149" s="1">
        <v>1</v>
      </c>
      <c r="D149" s="1" t="s">
        <v>315</v>
      </c>
      <c r="E149" s="1">
        <v>1.63</v>
      </c>
      <c r="F149" s="1">
        <v>1.5</v>
      </c>
      <c r="G149" s="1">
        <v>1.56</v>
      </c>
      <c r="H149" s="1">
        <v>23.4</v>
      </c>
      <c r="I149" s="1">
        <v>25.4</v>
      </c>
      <c r="J149" s="1">
        <v>24.49</v>
      </c>
    </row>
    <row r="150" spans="1:10">
      <c r="A150" s="3" t="s">
        <v>304</v>
      </c>
      <c r="B150" s="2" t="s">
        <v>11</v>
      </c>
      <c r="C150" s="1">
        <v>0.7</v>
      </c>
      <c r="D150" s="1">
        <v>1.026</v>
      </c>
      <c r="E150" s="1">
        <v>3.06</v>
      </c>
      <c r="F150" s="1">
        <v>3.06</v>
      </c>
      <c r="G150" s="1">
        <v>3.19</v>
      </c>
      <c r="H150" s="1">
        <v>12.48</v>
      </c>
      <c r="I150" s="1">
        <v>12.4</v>
      </c>
      <c r="J150" s="1">
        <v>11.98</v>
      </c>
    </row>
    <row r="151" spans="1:10">
      <c r="A151" s="3"/>
      <c r="B151" s="2" t="s">
        <v>12</v>
      </c>
      <c r="C151" s="1">
        <v>0.5</v>
      </c>
      <c r="D151" s="1">
        <v>0.432</v>
      </c>
      <c r="E151" s="1">
        <v>5.13</v>
      </c>
      <c r="F151" s="1">
        <v>5.25</v>
      </c>
      <c r="G151" s="1">
        <v>5.16</v>
      </c>
      <c r="H151" s="1">
        <v>7.28</v>
      </c>
      <c r="I151" s="1">
        <v>7.2</v>
      </c>
      <c r="J151" s="1">
        <v>7.4</v>
      </c>
    </row>
    <row r="152" spans="1:10" ht="15" thickBot="1">
      <c r="A152" s="4"/>
      <c r="B152" s="2" t="s">
        <v>13</v>
      </c>
      <c r="C152" s="1">
        <v>0.3</v>
      </c>
      <c r="D152" s="1">
        <v>0.13100000000000001</v>
      </c>
      <c r="E152" s="1">
        <v>10.79</v>
      </c>
      <c r="F152" s="1">
        <v>11.13</v>
      </c>
      <c r="G152" s="1">
        <v>11.25</v>
      </c>
      <c r="H152" s="1">
        <v>3.54</v>
      </c>
      <c r="I152" s="1">
        <v>3.4</v>
      </c>
      <c r="J152" s="1">
        <v>3.4</v>
      </c>
    </row>
    <row r="154" spans="1:10" ht="15" thickBot="1"/>
    <row r="155" spans="1:10" ht="42">
      <c r="A155" s="5" t="s">
        <v>313</v>
      </c>
      <c r="B155" s="6" t="s">
        <v>0</v>
      </c>
      <c r="C155" s="7" t="s">
        <v>312</v>
      </c>
      <c r="D155" s="7" t="s">
        <v>237</v>
      </c>
      <c r="E155" s="7" t="s">
        <v>307</v>
      </c>
      <c r="F155" s="7" t="s">
        <v>308</v>
      </c>
      <c r="G155" s="7" t="s">
        <v>235</v>
      </c>
      <c r="H155" s="7" t="s">
        <v>316</v>
      </c>
      <c r="I155" s="7" t="s">
        <v>317</v>
      </c>
      <c r="J155" s="7" t="s">
        <v>318</v>
      </c>
    </row>
    <row r="156" spans="1:10">
      <c r="A156" s="3" t="s">
        <v>310</v>
      </c>
      <c r="B156" s="2" t="s">
        <v>9</v>
      </c>
      <c r="C156" s="1">
        <v>12.7</v>
      </c>
      <c r="D156" s="1">
        <v>8.1999999999999993</v>
      </c>
      <c r="E156" s="1">
        <v>1.06</v>
      </c>
      <c r="F156" s="1">
        <v>1.03</v>
      </c>
      <c r="G156" s="1">
        <v>1.1299999999999999</v>
      </c>
      <c r="H156" s="1">
        <v>0.35</v>
      </c>
      <c r="I156" s="1">
        <v>0.37</v>
      </c>
      <c r="J156" s="1">
        <v>0.34</v>
      </c>
    </row>
    <row r="157" spans="1:10">
      <c r="A157" s="3" t="s">
        <v>311</v>
      </c>
      <c r="B157" s="2" t="s">
        <v>10</v>
      </c>
      <c r="C157" s="1">
        <v>11.5</v>
      </c>
      <c r="D157" s="1">
        <v>3.5</v>
      </c>
      <c r="E157" s="1">
        <v>1.65</v>
      </c>
      <c r="F157" s="1">
        <v>1.63</v>
      </c>
      <c r="G157" s="1">
        <v>1.6</v>
      </c>
      <c r="H157" s="1">
        <v>0.23</v>
      </c>
      <c r="I157" s="1">
        <v>0.23</v>
      </c>
      <c r="J157" s="1">
        <v>0.24</v>
      </c>
    </row>
    <row r="158" spans="1:10">
      <c r="A158" s="3"/>
      <c r="B158" s="2" t="s">
        <v>11</v>
      </c>
      <c r="C158" s="1">
        <v>7.5</v>
      </c>
      <c r="D158" s="1">
        <v>1</v>
      </c>
      <c r="E158" s="1">
        <v>3.09</v>
      </c>
      <c r="F158" s="1">
        <v>3.25</v>
      </c>
      <c r="G158" s="1">
        <v>3.13</v>
      </c>
      <c r="H158" s="1">
        <v>0.12</v>
      </c>
      <c r="I158" s="1">
        <v>0.12</v>
      </c>
      <c r="J158" s="1">
        <v>0.12</v>
      </c>
    </row>
    <row r="159" spans="1:10">
      <c r="A159" s="3"/>
      <c r="B159" s="2" t="s">
        <v>12</v>
      </c>
      <c r="C159" s="1">
        <v>5.7</v>
      </c>
      <c r="D159" s="1">
        <v>0.4</v>
      </c>
      <c r="E159" s="1">
        <v>5.13</v>
      </c>
      <c r="F159" s="1">
        <v>5.47</v>
      </c>
      <c r="G159" s="1">
        <v>5.0599999999999996</v>
      </c>
      <c r="H159" s="1">
        <v>7.0000000000000007E-2</v>
      </c>
      <c r="I159" s="1">
        <v>7.0000000000000007E-2</v>
      </c>
      <c r="J159" s="1">
        <v>0.08</v>
      </c>
    </row>
    <row r="160" spans="1:10" ht="15" thickBot="1">
      <c r="A160" s="4"/>
      <c r="B160" s="2" t="s">
        <v>13</v>
      </c>
      <c r="C160" s="1">
        <v>4.2</v>
      </c>
      <c r="D160" s="1">
        <v>0.1</v>
      </c>
      <c r="E160" s="1">
        <v>11.06</v>
      </c>
      <c r="F160" s="1">
        <v>11.22</v>
      </c>
      <c r="G160" s="1">
        <v>10.9</v>
      </c>
      <c r="H160" s="1">
        <v>0.03</v>
      </c>
      <c r="I160" s="1">
        <v>0.03</v>
      </c>
      <c r="J160" s="1">
        <v>0.03</v>
      </c>
    </row>
    <row r="162" spans="1:10" ht="15" thickBot="1"/>
    <row r="163" spans="1:10" ht="28">
      <c r="A163" s="5"/>
      <c r="B163" s="6" t="s">
        <v>0</v>
      </c>
      <c r="C163" s="7" t="s">
        <v>1</v>
      </c>
      <c r="D163" s="7" t="s">
        <v>2</v>
      </c>
      <c r="E163" s="7" t="s">
        <v>3</v>
      </c>
      <c r="F163" s="7" t="s">
        <v>4</v>
      </c>
      <c r="G163" s="7" t="s">
        <v>5</v>
      </c>
      <c r="H163" s="7" t="s">
        <v>6</v>
      </c>
      <c r="I163" s="7" t="s">
        <v>7</v>
      </c>
      <c r="J163" s="9" t="s">
        <v>8</v>
      </c>
    </row>
    <row r="164" spans="1:10">
      <c r="A164" s="3"/>
      <c r="B164" s="2" t="s">
        <v>9</v>
      </c>
      <c r="C164" s="1"/>
      <c r="D164" s="1"/>
      <c r="E164" s="1"/>
      <c r="F164" s="1"/>
      <c r="G164" s="1"/>
      <c r="H164" s="1"/>
      <c r="I164" s="1"/>
      <c r="J164" s="1"/>
    </row>
    <row r="165" spans="1:10">
      <c r="A165" s="3"/>
      <c r="B165" s="2" t="s">
        <v>10</v>
      </c>
      <c r="C165" s="1"/>
      <c r="D165" s="1"/>
      <c r="E165" s="1"/>
      <c r="F165" s="1"/>
      <c r="G165" s="1"/>
      <c r="H165" s="1"/>
      <c r="I165" s="1"/>
      <c r="J165" s="1"/>
    </row>
    <row r="166" spans="1:10">
      <c r="A166" s="3"/>
      <c r="B166" s="2" t="s">
        <v>11</v>
      </c>
      <c r="C166" s="1"/>
      <c r="D166" s="1"/>
      <c r="E166" s="1"/>
      <c r="F166" s="1"/>
      <c r="G166" s="1"/>
      <c r="H166" s="1"/>
      <c r="I166" s="1"/>
      <c r="J166" s="1"/>
    </row>
    <row r="167" spans="1:10">
      <c r="A167" s="3"/>
      <c r="B167" s="2" t="s">
        <v>12</v>
      </c>
      <c r="C167" s="1"/>
      <c r="D167" s="1"/>
      <c r="E167" s="1"/>
      <c r="F167" s="1"/>
      <c r="G167" s="1"/>
      <c r="H167" s="1"/>
      <c r="I167" s="1"/>
      <c r="J167" s="1"/>
    </row>
    <row r="168" spans="1:10" ht="15" thickBot="1">
      <c r="A168" s="4"/>
      <c r="B168" s="2" t="s">
        <v>13</v>
      </c>
      <c r="C168" s="1"/>
      <c r="D168" s="1"/>
      <c r="E168" s="1"/>
      <c r="F168" s="1"/>
      <c r="G168" s="1"/>
      <c r="H168" s="1"/>
      <c r="I168" s="1"/>
      <c r="J168" s="1"/>
    </row>
    <row r="170" spans="1:10" ht="15" thickBot="1"/>
    <row r="171" spans="1:10" ht="28">
      <c r="A171" s="5"/>
      <c r="B171" s="6" t="s">
        <v>0</v>
      </c>
      <c r="C171" s="7" t="s">
        <v>1</v>
      </c>
      <c r="D171" s="7" t="s">
        <v>2</v>
      </c>
      <c r="E171" s="7" t="s">
        <v>3</v>
      </c>
      <c r="F171" s="7" t="s">
        <v>4</v>
      </c>
      <c r="G171" s="7" t="s">
        <v>5</v>
      </c>
      <c r="H171" s="7" t="s">
        <v>6</v>
      </c>
      <c r="I171" s="7" t="s">
        <v>7</v>
      </c>
      <c r="J171" s="7" t="s">
        <v>8</v>
      </c>
    </row>
    <row r="172" spans="1:10">
      <c r="A172" s="3"/>
      <c r="B172" s="2" t="s">
        <v>9</v>
      </c>
      <c r="C172" s="1"/>
      <c r="D172" s="1"/>
      <c r="E172" s="1"/>
      <c r="F172" s="1"/>
      <c r="G172" s="1"/>
      <c r="H172" s="1"/>
      <c r="I172" s="1"/>
      <c r="J172" s="1"/>
    </row>
    <row r="173" spans="1:10">
      <c r="A173" s="3"/>
      <c r="B173" s="2" t="s">
        <v>10</v>
      </c>
      <c r="C173" s="1"/>
      <c r="D173" s="1"/>
      <c r="E173" s="1"/>
      <c r="F173" s="1"/>
      <c r="G173" s="1"/>
      <c r="H173" s="1"/>
      <c r="I173" s="1"/>
      <c r="J173" s="1"/>
    </row>
    <row r="174" spans="1:10">
      <c r="A174" s="3"/>
      <c r="B174" s="2" t="s">
        <v>11</v>
      </c>
      <c r="C174" s="1"/>
      <c r="D174" s="1"/>
      <c r="E174" s="1"/>
      <c r="F174" s="1"/>
      <c r="G174" s="1"/>
      <c r="H174" s="1"/>
      <c r="I174" s="1"/>
      <c r="J174" s="1"/>
    </row>
    <row r="175" spans="1:10">
      <c r="A175" s="3"/>
      <c r="B175" s="2" t="s">
        <v>12</v>
      </c>
      <c r="C175" s="1"/>
      <c r="D175" s="1"/>
      <c r="E175" s="1"/>
      <c r="F175" s="1"/>
      <c r="G175" s="1"/>
      <c r="H175" s="1"/>
      <c r="I175" s="1"/>
      <c r="J175" s="1"/>
    </row>
    <row r="176" spans="1:10" ht="15" thickBot="1">
      <c r="A176" s="4"/>
      <c r="B176" s="2" t="s">
        <v>13</v>
      </c>
      <c r="C176" s="1"/>
      <c r="D176" s="1"/>
      <c r="E176" s="1"/>
      <c r="F176" s="1"/>
      <c r="G176" s="1"/>
      <c r="H176" s="1"/>
      <c r="I176" s="1"/>
      <c r="J176" s="1"/>
    </row>
    <row r="178" spans="1:10" ht="15" thickBot="1"/>
    <row r="179" spans="1:10" ht="28">
      <c r="A179" s="5"/>
      <c r="B179" s="6" t="s">
        <v>0</v>
      </c>
      <c r="C179" s="7" t="s">
        <v>1</v>
      </c>
      <c r="D179" s="7" t="s">
        <v>2</v>
      </c>
      <c r="E179" s="7" t="s">
        <v>3</v>
      </c>
      <c r="F179" s="7" t="s">
        <v>4</v>
      </c>
      <c r="G179" s="7" t="s">
        <v>5</v>
      </c>
      <c r="H179" s="7" t="s">
        <v>6</v>
      </c>
      <c r="I179" s="7" t="s">
        <v>7</v>
      </c>
      <c r="J179" s="9" t="s">
        <v>8</v>
      </c>
    </row>
    <row r="180" spans="1:10">
      <c r="A180" s="3"/>
      <c r="B180" s="2" t="s">
        <v>9</v>
      </c>
      <c r="C180" s="1"/>
      <c r="D180" s="1"/>
      <c r="E180" s="1"/>
      <c r="F180" s="1"/>
      <c r="G180" s="1"/>
      <c r="H180" s="1"/>
      <c r="I180" s="1"/>
      <c r="J180" s="1"/>
    </row>
    <row r="181" spans="1:10">
      <c r="A181" s="3"/>
      <c r="B181" s="2" t="s">
        <v>10</v>
      </c>
      <c r="C181" s="1"/>
      <c r="D181" s="1"/>
      <c r="E181" s="1"/>
      <c r="F181" s="1"/>
      <c r="G181" s="1"/>
      <c r="H181" s="1"/>
      <c r="I181" s="1"/>
      <c r="J181" s="1"/>
    </row>
    <row r="182" spans="1:10">
      <c r="A182" s="3"/>
      <c r="B182" s="2" t="s">
        <v>11</v>
      </c>
      <c r="C182" s="1"/>
      <c r="D182" s="1"/>
      <c r="E182" s="1"/>
      <c r="F182" s="1"/>
      <c r="G182" s="1"/>
      <c r="H182" s="1"/>
      <c r="I182" s="1"/>
      <c r="J182" s="1"/>
    </row>
    <row r="183" spans="1:10">
      <c r="A183" s="3"/>
      <c r="B183" s="2" t="s">
        <v>12</v>
      </c>
      <c r="C183" s="1"/>
      <c r="D183" s="1"/>
      <c r="E183" s="1"/>
      <c r="F183" s="1"/>
      <c r="G183" s="1"/>
      <c r="H183" s="1"/>
      <c r="I183" s="1"/>
      <c r="J183" s="1"/>
    </row>
    <row r="184" spans="1:10" ht="15" thickBot="1">
      <c r="A184" s="4"/>
      <c r="B184" s="2" t="s">
        <v>13</v>
      </c>
      <c r="C184" s="1"/>
      <c r="D184" s="1"/>
      <c r="E184" s="1"/>
      <c r="F184" s="1"/>
      <c r="G184" s="1"/>
      <c r="H184" s="1"/>
      <c r="I184" s="1"/>
      <c r="J184" s="1"/>
    </row>
    <row r="186" spans="1:10" ht="15" thickBot="1"/>
    <row r="187" spans="1:10" ht="28">
      <c r="A187" s="5"/>
      <c r="B187" s="6" t="s">
        <v>0</v>
      </c>
      <c r="C187" s="7" t="s">
        <v>1</v>
      </c>
      <c r="D187" s="7" t="s">
        <v>2</v>
      </c>
      <c r="E187" s="7" t="s">
        <v>3</v>
      </c>
      <c r="F187" s="7" t="s">
        <v>4</v>
      </c>
      <c r="G187" s="7" t="s">
        <v>5</v>
      </c>
      <c r="H187" s="7" t="s">
        <v>6</v>
      </c>
      <c r="I187" s="7" t="s">
        <v>7</v>
      </c>
      <c r="J187" s="7" t="s">
        <v>8</v>
      </c>
    </row>
    <row r="188" spans="1:10">
      <c r="A188" s="3"/>
      <c r="B188" s="2" t="s">
        <v>9</v>
      </c>
      <c r="C188" s="1"/>
      <c r="D188" s="1"/>
      <c r="E188" s="1"/>
      <c r="F188" s="1"/>
      <c r="G188" s="1"/>
      <c r="H188" s="1"/>
      <c r="I188" s="1"/>
      <c r="J188" s="1"/>
    </row>
    <row r="189" spans="1:10">
      <c r="A189" s="3"/>
      <c r="B189" s="2" t="s">
        <v>10</v>
      </c>
      <c r="C189" s="1"/>
      <c r="D189" s="1"/>
      <c r="E189" s="1"/>
      <c r="F189" s="1"/>
      <c r="G189" s="1"/>
      <c r="H189" s="1"/>
      <c r="I189" s="1"/>
      <c r="J189" s="1"/>
    </row>
    <row r="190" spans="1:10">
      <c r="A190" s="3"/>
      <c r="B190" s="2" t="s">
        <v>11</v>
      </c>
      <c r="C190" s="1"/>
      <c r="D190" s="1"/>
      <c r="E190" s="1"/>
      <c r="F190" s="1"/>
      <c r="G190" s="1"/>
      <c r="H190" s="1"/>
      <c r="I190" s="1"/>
      <c r="J190" s="1"/>
    </row>
    <row r="191" spans="1:10">
      <c r="A191" s="3"/>
      <c r="B191" s="2" t="s">
        <v>12</v>
      </c>
      <c r="C191" s="1"/>
      <c r="D191" s="1"/>
      <c r="E191" s="1"/>
      <c r="F191" s="1"/>
      <c r="G191" s="1"/>
      <c r="H191" s="1"/>
      <c r="I191" s="1"/>
      <c r="J191" s="1"/>
    </row>
    <row r="192" spans="1:10" ht="15" thickBot="1">
      <c r="A192" s="4"/>
      <c r="B192" s="2" t="s">
        <v>13</v>
      </c>
      <c r="C192" s="1"/>
      <c r="D192" s="1"/>
      <c r="E192" s="1"/>
      <c r="F192" s="1"/>
      <c r="G192" s="1"/>
      <c r="H192" s="1"/>
      <c r="I192" s="1"/>
      <c r="J192" s="1"/>
    </row>
    <row r="194" spans="1:10" ht="15" thickBot="1"/>
    <row r="195" spans="1:10" ht="28">
      <c r="A195" s="5"/>
      <c r="B195" s="6" t="s">
        <v>0</v>
      </c>
      <c r="C195" s="7" t="s">
        <v>1</v>
      </c>
      <c r="D195" s="7" t="s">
        <v>2</v>
      </c>
      <c r="E195" s="7" t="s">
        <v>3</v>
      </c>
      <c r="F195" s="7" t="s">
        <v>4</v>
      </c>
      <c r="G195" s="7" t="s">
        <v>5</v>
      </c>
      <c r="H195" s="7" t="s">
        <v>6</v>
      </c>
      <c r="I195" s="7" t="s">
        <v>7</v>
      </c>
      <c r="J195" s="9" t="s">
        <v>8</v>
      </c>
    </row>
    <row r="196" spans="1:10">
      <c r="A196" s="3"/>
      <c r="B196" s="2" t="s">
        <v>9</v>
      </c>
      <c r="C196" s="1"/>
      <c r="D196" s="1"/>
      <c r="E196" s="1"/>
      <c r="F196" s="1"/>
      <c r="G196" s="1"/>
      <c r="H196" s="1"/>
      <c r="I196" s="1"/>
      <c r="J196" s="1"/>
    </row>
    <row r="197" spans="1:10">
      <c r="A197" s="3"/>
      <c r="B197" s="2" t="s">
        <v>10</v>
      </c>
      <c r="C197" s="1"/>
      <c r="D197" s="1"/>
      <c r="E197" s="1"/>
      <c r="F197" s="1"/>
      <c r="G197" s="1"/>
      <c r="H197" s="1"/>
      <c r="I197" s="1"/>
      <c r="J197" s="1"/>
    </row>
    <row r="198" spans="1:10">
      <c r="A198" s="3"/>
      <c r="B198" s="2" t="s">
        <v>11</v>
      </c>
      <c r="C198" s="1"/>
      <c r="D198" s="1"/>
      <c r="E198" s="1"/>
      <c r="F198" s="1"/>
      <c r="G198" s="1"/>
      <c r="H198" s="1"/>
      <c r="I198" s="1"/>
      <c r="J198" s="1"/>
    </row>
    <row r="199" spans="1:10">
      <c r="A199" s="3"/>
      <c r="B199" s="2" t="s">
        <v>12</v>
      </c>
      <c r="C199" s="1"/>
      <c r="D199" s="1"/>
      <c r="E199" s="1"/>
      <c r="F199" s="1"/>
      <c r="G199" s="1"/>
      <c r="H199" s="1"/>
      <c r="I199" s="1"/>
      <c r="J199" s="1"/>
    </row>
    <row r="200" spans="1:10" ht="15" thickBot="1">
      <c r="A200" s="4"/>
      <c r="B200" s="2" t="s">
        <v>13</v>
      </c>
      <c r="C200" s="1"/>
      <c r="D200" s="1"/>
      <c r="E200" s="1"/>
      <c r="F200" s="1"/>
      <c r="G200" s="1"/>
      <c r="H200" s="1"/>
      <c r="I200" s="1"/>
      <c r="J200" s="1"/>
    </row>
    <row r="202" spans="1:10" ht="15" thickBot="1"/>
    <row r="203" spans="1:10" ht="28">
      <c r="A203" s="5"/>
      <c r="B203" s="6" t="s">
        <v>0</v>
      </c>
      <c r="C203" s="7" t="s">
        <v>1</v>
      </c>
      <c r="D203" s="7" t="s">
        <v>2</v>
      </c>
      <c r="E203" s="7" t="s">
        <v>3</v>
      </c>
      <c r="F203" s="7" t="s">
        <v>4</v>
      </c>
      <c r="G203" s="7" t="s">
        <v>5</v>
      </c>
      <c r="H203" s="7" t="s">
        <v>6</v>
      </c>
      <c r="I203" s="7" t="s">
        <v>7</v>
      </c>
      <c r="J203" s="7" t="s">
        <v>8</v>
      </c>
    </row>
    <row r="204" spans="1:10">
      <c r="A204" s="3"/>
      <c r="B204" s="2" t="s">
        <v>9</v>
      </c>
      <c r="C204" s="1"/>
      <c r="D204" s="1"/>
      <c r="E204" s="1"/>
      <c r="F204" s="1"/>
      <c r="G204" s="1"/>
      <c r="H204" s="1"/>
      <c r="I204" s="1"/>
      <c r="J204" s="1"/>
    </row>
    <row r="205" spans="1:10">
      <c r="A205" s="3"/>
      <c r="B205" s="2" t="s">
        <v>10</v>
      </c>
      <c r="C205" s="1"/>
      <c r="D205" s="1"/>
      <c r="E205" s="1"/>
      <c r="F205" s="1"/>
      <c r="G205" s="1"/>
      <c r="H205" s="1"/>
      <c r="I205" s="1"/>
      <c r="J205" s="1"/>
    </row>
    <row r="206" spans="1:10">
      <c r="A206" s="3"/>
      <c r="B206" s="2" t="s">
        <v>11</v>
      </c>
      <c r="C206" s="1"/>
      <c r="D206" s="1"/>
      <c r="E206" s="1"/>
      <c r="F206" s="1"/>
      <c r="G206" s="1"/>
      <c r="H206" s="1"/>
      <c r="I206" s="1"/>
      <c r="J206" s="1"/>
    </row>
    <row r="207" spans="1:10">
      <c r="A207" s="3"/>
      <c r="B207" s="2" t="s">
        <v>12</v>
      </c>
      <c r="C207" s="1"/>
      <c r="D207" s="1"/>
      <c r="E207" s="1"/>
      <c r="F207" s="1"/>
      <c r="G207" s="1"/>
      <c r="H207" s="1"/>
      <c r="I207" s="1"/>
      <c r="J207" s="1"/>
    </row>
    <row r="208" spans="1:10" ht="15" thickBot="1">
      <c r="A208" s="4"/>
      <c r="B208" s="2" t="s">
        <v>13</v>
      </c>
      <c r="C208" s="1"/>
      <c r="D208" s="1"/>
      <c r="E208" s="1"/>
      <c r="F208" s="1"/>
      <c r="G208" s="1"/>
      <c r="H208" s="1"/>
      <c r="I208" s="1"/>
      <c r="J208" s="1"/>
    </row>
    <row r="210" spans="1:10" ht="15" thickBot="1"/>
    <row r="211" spans="1:10" ht="28">
      <c r="A211" s="5"/>
      <c r="B211" s="6" t="s">
        <v>0</v>
      </c>
      <c r="C211" s="7" t="s">
        <v>1</v>
      </c>
      <c r="D211" s="7" t="s">
        <v>2</v>
      </c>
      <c r="E211" s="7" t="s">
        <v>3</v>
      </c>
      <c r="F211" s="7" t="s">
        <v>4</v>
      </c>
      <c r="G211" s="7" t="s">
        <v>5</v>
      </c>
      <c r="H211" s="7" t="s">
        <v>6</v>
      </c>
      <c r="I211" s="7" t="s">
        <v>7</v>
      </c>
      <c r="J211" s="9" t="s">
        <v>8</v>
      </c>
    </row>
    <row r="212" spans="1:10">
      <c r="A212" s="3"/>
      <c r="B212" s="2" t="s">
        <v>9</v>
      </c>
      <c r="C212" s="1"/>
      <c r="D212" s="1"/>
      <c r="E212" s="1"/>
      <c r="F212" s="1"/>
      <c r="G212" s="1"/>
      <c r="H212" s="1"/>
      <c r="I212" s="1"/>
      <c r="J212" s="1"/>
    </row>
    <row r="213" spans="1:10">
      <c r="A213" s="3"/>
      <c r="B213" s="2" t="s">
        <v>10</v>
      </c>
      <c r="C213" s="1"/>
      <c r="D213" s="1"/>
      <c r="E213" s="1"/>
      <c r="F213" s="1"/>
      <c r="G213" s="1"/>
      <c r="H213" s="1"/>
      <c r="I213" s="1"/>
      <c r="J213" s="1"/>
    </row>
    <row r="214" spans="1:10">
      <c r="A214" s="3"/>
      <c r="B214" s="2" t="s">
        <v>11</v>
      </c>
      <c r="C214" s="1"/>
      <c r="D214" s="1"/>
      <c r="E214" s="1"/>
      <c r="F214" s="1"/>
      <c r="G214" s="1"/>
      <c r="H214" s="1"/>
      <c r="I214" s="1"/>
      <c r="J214" s="1"/>
    </row>
    <row r="215" spans="1:10">
      <c r="A215" s="3"/>
      <c r="B215" s="2" t="s">
        <v>12</v>
      </c>
      <c r="C215" s="1"/>
      <c r="D215" s="1"/>
      <c r="E215" s="1"/>
      <c r="F215" s="1"/>
      <c r="G215" s="1"/>
      <c r="H215" s="1"/>
      <c r="I215" s="1"/>
      <c r="J215" s="1"/>
    </row>
    <row r="216" spans="1:10" ht="15" thickBot="1">
      <c r="A216" s="4"/>
      <c r="B216" s="2" t="s">
        <v>13</v>
      </c>
      <c r="C216" s="1"/>
      <c r="D216" s="1"/>
      <c r="E216" s="1"/>
      <c r="F216" s="1"/>
      <c r="G216" s="1"/>
      <c r="H216" s="1"/>
      <c r="I216" s="1"/>
      <c r="J216" s="1"/>
    </row>
    <row r="218" spans="1:10" ht="15" thickBot="1"/>
    <row r="219" spans="1:10" ht="28">
      <c r="A219" s="5"/>
      <c r="B219" s="6" t="s">
        <v>0</v>
      </c>
      <c r="C219" s="7" t="s">
        <v>1</v>
      </c>
      <c r="D219" s="7" t="s">
        <v>2</v>
      </c>
      <c r="E219" s="7" t="s">
        <v>3</v>
      </c>
      <c r="F219" s="7" t="s">
        <v>4</v>
      </c>
      <c r="G219" s="7" t="s">
        <v>5</v>
      </c>
      <c r="H219" s="7" t="s">
        <v>6</v>
      </c>
      <c r="I219" s="7" t="s">
        <v>7</v>
      </c>
      <c r="J219" s="7" t="s">
        <v>8</v>
      </c>
    </row>
    <row r="220" spans="1:10">
      <c r="A220" s="3"/>
      <c r="B220" s="2" t="s">
        <v>9</v>
      </c>
      <c r="C220" s="1"/>
      <c r="D220" s="1"/>
      <c r="E220" s="1"/>
      <c r="F220" s="1"/>
      <c r="G220" s="1"/>
      <c r="H220" s="1"/>
      <c r="I220" s="1"/>
      <c r="J220" s="1"/>
    </row>
    <row r="221" spans="1:10">
      <c r="A221" s="3"/>
      <c r="B221" s="2" t="s">
        <v>10</v>
      </c>
      <c r="C221" s="1"/>
      <c r="D221" s="1"/>
      <c r="E221" s="1"/>
      <c r="F221" s="1"/>
      <c r="G221" s="1"/>
      <c r="H221" s="1"/>
      <c r="I221" s="1"/>
      <c r="J221" s="1"/>
    </row>
    <row r="222" spans="1:10">
      <c r="A222" s="3"/>
      <c r="B222" s="2" t="s">
        <v>11</v>
      </c>
      <c r="C222" s="1"/>
      <c r="D222" s="1"/>
      <c r="E222" s="1"/>
      <c r="F222" s="1"/>
      <c r="G222" s="1"/>
      <c r="H222" s="1"/>
      <c r="I222" s="1"/>
      <c r="J222" s="1"/>
    </row>
    <row r="223" spans="1:10">
      <c r="A223" s="3"/>
      <c r="B223" s="2" t="s">
        <v>12</v>
      </c>
      <c r="C223" s="1"/>
      <c r="D223" s="1"/>
      <c r="E223" s="1"/>
      <c r="F223" s="1"/>
      <c r="G223" s="1"/>
      <c r="H223" s="1"/>
      <c r="I223" s="1"/>
      <c r="J223" s="1"/>
    </row>
    <row r="224" spans="1:10" ht="15" thickBot="1">
      <c r="A224" s="4"/>
      <c r="B224" s="2" t="s">
        <v>13</v>
      </c>
      <c r="C224" s="1"/>
      <c r="D224" s="1"/>
      <c r="E224" s="1"/>
      <c r="F224" s="1"/>
      <c r="G224" s="1"/>
      <c r="H224" s="1"/>
      <c r="I224" s="1"/>
      <c r="J224" s="1"/>
    </row>
    <row r="226" spans="1:10" ht="15" thickBot="1"/>
    <row r="227" spans="1:10" ht="28">
      <c r="A227" s="5"/>
      <c r="B227" s="6" t="s">
        <v>0</v>
      </c>
      <c r="C227" s="7" t="s">
        <v>1</v>
      </c>
      <c r="D227" s="7" t="s">
        <v>2</v>
      </c>
      <c r="E227" s="7" t="s">
        <v>3</v>
      </c>
      <c r="F227" s="7" t="s">
        <v>4</v>
      </c>
      <c r="G227" s="7" t="s">
        <v>5</v>
      </c>
      <c r="H227" s="7" t="s">
        <v>6</v>
      </c>
      <c r="I227" s="7" t="s">
        <v>7</v>
      </c>
      <c r="J227" s="9" t="s">
        <v>8</v>
      </c>
    </row>
    <row r="228" spans="1:10">
      <c r="A228" s="3"/>
      <c r="B228" s="2" t="s">
        <v>9</v>
      </c>
      <c r="C228" s="1"/>
      <c r="D228" s="1"/>
      <c r="E228" s="1"/>
      <c r="F228" s="1"/>
      <c r="G228" s="1"/>
      <c r="H228" s="1"/>
      <c r="I228" s="1"/>
      <c r="J228" s="1"/>
    </row>
    <row r="229" spans="1:10">
      <c r="A229" s="3"/>
      <c r="B229" s="2" t="s">
        <v>10</v>
      </c>
      <c r="C229" s="1"/>
      <c r="D229" s="1"/>
      <c r="E229" s="1"/>
      <c r="F229" s="1"/>
      <c r="G229" s="1"/>
      <c r="H229" s="1"/>
      <c r="I229" s="1"/>
      <c r="J229" s="1"/>
    </row>
    <row r="230" spans="1:10">
      <c r="A230" s="3"/>
      <c r="B230" s="2" t="s">
        <v>11</v>
      </c>
      <c r="C230" s="1"/>
      <c r="D230" s="1"/>
      <c r="E230" s="1"/>
      <c r="F230" s="1"/>
      <c r="G230" s="1"/>
      <c r="H230" s="1"/>
      <c r="I230" s="1"/>
      <c r="J230" s="1"/>
    </row>
    <row r="231" spans="1:10">
      <c r="A231" s="3"/>
      <c r="B231" s="2" t="s">
        <v>12</v>
      </c>
      <c r="C231" s="1"/>
      <c r="D231" s="1"/>
      <c r="E231" s="1"/>
      <c r="F231" s="1"/>
      <c r="G231" s="1"/>
      <c r="H231" s="1"/>
      <c r="I231" s="1"/>
      <c r="J231" s="1"/>
    </row>
    <row r="232" spans="1:10" ht="15" thickBot="1">
      <c r="A232" s="4"/>
      <c r="B232" s="2" t="s">
        <v>13</v>
      </c>
      <c r="C232" s="1"/>
      <c r="D232" s="1"/>
      <c r="E232" s="1"/>
      <c r="F232" s="1"/>
      <c r="G232" s="1"/>
      <c r="H232" s="1"/>
      <c r="I232" s="1"/>
      <c r="J232" s="1"/>
    </row>
    <row r="234" spans="1:10" ht="15" thickBot="1"/>
    <row r="235" spans="1:10" ht="28">
      <c r="A235" s="5"/>
      <c r="B235" s="6" t="s">
        <v>0</v>
      </c>
      <c r="C235" s="7" t="s">
        <v>1</v>
      </c>
      <c r="D235" s="7" t="s">
        <v>2</v>
      </c>
      <c r="E235" s="7" t="s">
        <v>3</v>
      </c>
      <c r="F235" s="7" t="s">
        <v>4</v>
      </c>
      <c r="G235" s="7" t="s">
        <v>5</v>
      </c>
      <c r="H235" s="7" t="s">
        <v>6</v>
      </c>
      <c r="I235" s="7" t="s">
        <v>7</v>
      </c>
      <c r="J235" s="7" t="s">
        <v>8</v>
      </c>
    </row>
    <row r="236" spans="1:10">
      <c r="A236" s="3"/>
      <c r="B236" s="2" t="s">
        <v>9</v>
      </c>
      <c r="C236" s="1"/>
      <c r="D236" s="1"/>
      <c r="E236" s="1"/>
      <c r="F236" s="1"/>
      <c r="G236" s="1"/>
      <c r="H236" s="1"/>
      <c r="I236" s="1"/>
      <c r="J236" s="1"/>
    </row>
    <row r="237" spans="1:10">
      <c r="A237" s="3"/>
      <c r="B237" s="2" t="s">
        <v>10</v>
      </c>
      <c r="C237" s="1"/>
      <c r="D237" s="1"/>
      <c r="E237" s="1"/>
      <c r="F237" s="1"/>
      <c r="G237" s="1"/>
      <c r="H237" s="1"/>
      <c r="I237" s="1"/>
      <c r="J237" s="1"/>
    </row>
    <row r="238" spans="1:10">
      <c r="A238" s="3"/>
      <c r="B238" s="2" t="s">
        <v>11</v>
      </c>
      <c r="C238" s="1"/>
      <c r="D238" s="1"/>
      <c r="E238" s="1"/>
      <c r="F238" s="1"/>
      <c r="G238" s="1"/>
      <c r="H238" s="1"/>
      <c r="I238" s="1"/>
      <c r="J238" s="1"/>
    </row>
    <row r="239" spans="1:10">
      <c r="A239" s="3"/>
      <c r="B239" s="2" t="s">
        <v>12</v>
      </c>
      <c r="C239" s="1"/>
      <c r="D239" s="1"/>
      <c r="E239" s="1"/>
      <c r="F239" s="1"/>
      <c r="G239" s="1"/>
      <c r="H239" s="1"/>
      <c r="I239" s="1"/>
      <c r="J239" s="1"/>
    </row>
    <row r="240" spans="1:10" ht="15" thickBot="1">
      <c r="A240" s="4"/>
      <c r="B240" s="2" t="s">
        <v>13</v>
      </c>
      <c r="C240" s="1"/>
      <c r="D240" s="1"/>
      <c r="E240" s="1"/>
      <c r="F240" s="1"/>
      <c r="G240" s="1"/>
      <c r="H240" s="1"/>
      <c r="I240" s="1"/>
      <c r="J240" s="1"/>
    </row>
    <row r="242" spans="1:10" ht="15" thickBot="1"/>
    <row r="243" spans="1:10" ht="28">
      <c r="A243" s="5"/>
      <c r="B243" s="6" t="s">
        <v>0</v>
      </c>
      <c r="C243" s="7" t="s">
        <v>1</v>
      </c>
      <c r="D243" s="7" t="s">
        <v>2</v>
      </c>
      <c r="E243" s="7" t="s">
        <v>3</v>
      </c>
      <c r="F243" s="7" t="s">
        <v>4</v>
      </c>
      <c r="G243" s="7" t="s">
        <v>5</v>
      </c>
      <c r="H243" s="7" t="s">
        <v>6</v>
      </c>
      <c r="I243" s="7" t="s">
        <v>7</v>
      </c>
      <c r="J243" s="9" t="s">
        <v>8</v>
      </c>
    </row>
    <row r="244" spans="1:10">
      <c r="A244" s="3"/>
      <c r="B244" s="2" t="s">
        <v>9</v>
      </c>
      <c r="C244" s="1"/>
      <c r="D244" s="1"/>
      <c r="E244" s="1"/>
      <c r="F244" s="1"/>
      <c r="G244" s="1"/>
      <c r="H244" s="1"/>
      <c r="I244" s="1"/>
      <c r="J244" s="1"/>
    </row>
    <row r="245" spans="1:10">
      <c r="A245" s="3"/>
      <c r="B245" s="2" t="s">
        <v>10</v>
      </c>
      <c r="C245" s="1"/>
      <c r="D245" s="1"/>
      <c r="E245" s="1"/>
      <c r="F245" s="1"/>
      <c r="G245" s="1"/>
      <c r="H245" s="1"/>
      <c r="I245" s="1"/>
      <c r="J245" s="1"/>
    </row>
    <row r="246" spans="1:10">
      <c r="A246" s="3"/>
      <c r="B246" s="2" t="s">
        <v>11</v>
      </c>
      <c r="C246" s="1"/>
      <c r="D246" s="1"/>
      <c r="E246" s="1"/>
      <c r="F246" s="1"/>
      <c r="G246" s="1"/>
      <c r="H246" s="1"/>
      <c r="I246" s="1"/>
      <c r="J246" s="1"/>
    </row>
    <row r="247" spans="1:10">
      <c r="A247" s="3"/>
      <c r="B247" s="2" t="s">
        <v>12</v>
      </c>
      <c r="C247" s="1"/>
      <c r="D247" s="1"/>
      <c r="E247" s="1"/>
      <c r="F247" s="1"/>
      <c r="G247" s="1"/>
      <c r="H247" s="1"/>
      <c r="I247" s="1"/>
      <c r="J247" s="1"/>
    </row>
    <row r="248" spans="1:10" ht="15" thickBot="1">
      <c r="A248" s="4"/>
      <c r="B248" s="2" t="s">
        <v>13</v>
      </c>
      <c r="C248" s="1"/>
      <c r="D248" s="1"/>
      <c r="E248" s="1"/>
      <c r="F248" s="1"/>
      <c r="G248" s="1"/>
      <c r="H248" s="1"/>
      <c r="I248" s="1"/>
      <c r="J248" s="1"/>
    </row>
    <row r="250" spans="1:10" ht="15" thickBot="1"/>
    <row r="251" spans="1:10" ht="28">
      <c r="A251" s="5"/>
      <c r="B251" s="6" t="s">
        <v>0</v>
      </c>
      <c r="C251" s="7" t="s">
        <v>1</v>
      </c>
      <c r="D251" s="7" t="s">
        <v>2</v>
      </c>
      <c r="E251" s="7" t="s">
        <v>3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8</v>
      </c>
    </row>
    <row r="252" spans="1:10">
      <c r="A252" s="3"/>
      <c r="B252" s="2" t="s">
        <v>9</v>
      </c>
      <c r="C252" s="1"/>
      <c r="D252" s="1"/>
      <c r="E252" s="1"/>
      <c r="F252" s="1"/>
      <c r="G252" s="1"/>
      <c r="H252" s="1"/>
      <c r="I252" s="1"/>
      <c r="J252" s="1"/>
    </row>
    <row r="253" spans="1:10">
      <c r="A253" s="3"/>
      <c r="B253" s="2" t="s">
        <v>10</v>
      </c>
      <c r="C253" s="1"/>
      <c r="D253" s="1"/>
      <c r="E253" s="1"/>
      <c r="F253" s="1"/>
      <c r="G253" s="1"/>
      <c r="H253" s="1"/>
      <c r="I253" s="1"/>
      <c r="J253" s="1"/>
    </row>
    <row r="254" spans="1:10">
      <c r="A254" s="3"/>
      <c r="B254" s="2" t="s">
        <v>11</v>
      </c>
      <c r="C254" s="1"/>
      <c r="D254" s="1"/>
      <c r="E254" s="1"/>
      <c r="F254" s="1"/>
      <c r="G254" s="1"/>
      <c r="H254" s="1"/>
      <c r="I254" s="1"/>
      <c r="J254" s="1"/>
    </row>
    <row r="255" spans="1:10">
      <c r="A255" s="3"/>
      <c r="B255" s="2" t="s">
        <v>12</v>
      </c>
      <c r="C255" s="1"/>
      <c r="D255" s="1"/>
      <c r="E255" s="1"/>
      <c r="F255" s="1"/>
      <c r="G255" s="1"/>
      <c r="H255" s="1"/>
      <c r="I255" s="1"/>
      <c r="J255" s="1"/>
    </row>
    <row r="256" spans="1:10" ht="15" thickBot="1">
      <c r="A256" s="4"/>
      <c r="B256" s="2" t="s">
        <v>13</v>
      </c>
      <c r="C256" s="1"/>
      <c r="D256" s="1"/>
      <c r="E256" s="1"/>
      <c r="F256" s="1"/>
      <c r="G256" s="1"/>
      <c r="H256" s="1"/>
      <c r="I256" s="1"/>
      <c r="J256" s="1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93"/>
  <sheetViews>
    <sheetView tabSelected="1" topLeftCell="H65" workbookViewId="0">
      <selection activeCell="T72" sqref="T72"/>
    </sheetView>
  </sheetViews>
  <sheetFormatPr baseColWidth="10" defaultColWidth="8.83203125" defaultRowHeight="14" x14ac:dyDescent="0"/>
  <cols>
    <col min="2" max="2" width="19.33203125" customWidth="1"/>
    <col min="9" max="9" width="14.83203125" customWidth="1"/>
    <col min="10" max="10" width="2.6640625" customWidth="1"/>
    <col min="11" max="11" width="14.1640625" customWidth="1"/>
    <col min="12" max="12" width="16.6640625" customWidth="1"/>
  </cols>
  <sheetData>
    <row r="2" spans="2:12">
      <c r="B2" t="s">
        <v>353</v>
      </c>
      <c r="C2" s="1">
        <v>13</v>
      </c>
      <c r="D2" s="1">
        <v>11</v>
      </c>
      <c r="E2" s="1">
        <v>6.5</v>
      </c>
      <c r="F2" s="1">
        <v>5</v>
      </c>
      <c r="G2" s="1">
        <v>2.5</v>
      </c>
    </row>
    <row r="3" spans="2:12">
      <c r="B3" t="s">
        <v>354</v>
      </c>
      <c r="C3" s="16">
        <v>40.74</v>
      </c>
      <c r="D3" s="16">
        <v>23.64</v>
      </c>
      <c r="E3" s="16">
        <v>11.43</v>
      </c>
      <c r="F3" s="16">
        <v>7.23</v>
      </c>
      <c r="G3" s="16">
        <v>3.51</v>
      </c>
    </row>
    <row r="4" spans="2:12">
      <c r="C4" s="16">
        <v>40.32</v>
      </c>
      <c r="D4" s="16">
        <v>24.71</v>
      </c>
      <c r="E4" s="16">
        <v>12.35</v>
      </c>
      <c r="F4" s="16">
        <v>7.32</v>
      </c>
      <c r="G4" s="16">
        <v>3.61</v>
      </c>
    </row>
    <row r="5" spans="2:12">
      <c r="C5" s="16">
        <v>40.32</v>
      </c>
      <c r="D5" s="16">
        <v>26.41</v>
      </c>
      <c r="E5" s="16">
        <v>11.61</v>
      </c>
      <c r="F5" s="16">
        <v>7.16</v>
      </c>
      <c r="G5" s="16">
        <v>3.47</v>
      </c>
    </row>
    <row r="6" spans="2:12">
      <c r="C6" s="16" t="str">
        <f>+LEFT(L6, LEN(L6)-4)</f>
        <v>36.9</v>
      </c>
      <c r="D6" s="16" t="str">
        <f>+LEFT(K6, LEN(K6)-4)</f>
        <v>25.3</v>
      </c>
      <c r="E6" s="16" t="str">
        <f t="shared" ref="E6:E20" si="0">+LEFT(J6, LEN(J6)-4)</f>
        <v>11.9</v>
      </c>
      <c r="F6" s="16" t="str">
        <f>+LEFT(I6, LEN(I6)-4)</f>
        <v>7.2</v>
      </c>
      <c r="G6" s="16" t="str">
        <f>+LEFT(H6, LEN(H6)-4)</f>
        <v>3.4</v>
      </c>
      <c r="H6" s="13" t="s">
        <v>52</v>
      </c>
      <c r="I6" s="13" t="s">
        <v>53</v>
      </c>
      <c r="J6" s="13" t="s">
        <v>54</v>
      </c>
      <c r="K6" s="13" t="s">
        <v>55</v>
      </c>
      <c r="L6" s="13" t="s">
        <v>56</v>
      </c>
    </row>
    <row r="7" spans="2:12">
      <c r="C7" s="16" t="str">
        <f>+LEFT(L7, LEN(L7)-4)</f>
        <v>33.6</v>
      </c>
      <c r="D7" s="16" t="str">
        <f>+LEFT(K7, LEN(K7)-4)</f>
        <v>24.4</v>
      </c>
      <c r="E7" s="16" t="str">
        <f t="shared" si="0"/>
        <v>11.9</v>
      </c>
      <c r="F7" s="16" t="str">
        <f>+LEFT(I7, LEN(I7)-4)</f>
        <v>7.3</v>
      </c>
      <c r="G7" s="16" t="str">
        <f>+LEFT(H7, LEN(H7)-4)</f>
        <v>3.3</v>
      </c>
      <c r="H7" s="13" t="s">
        <v>57</v>
      </c>
      <c r="I7" s="13" t="s">
        <v>58</v>
      </c>
      <c r="J7" s="13" t="s">
        <v>54</v>
      </c>
      <c r="K7" s="13" t="s">
        <v>59</v>
      </c>
      <c r="L7" s="13" t="s">
        <v>60</v>
      </c>
    </row>
    <row r="8" spans="2:12">
      <c r="C8" s="16" t="str">
        <f>+LEFT(L8, LEN(L8)-4)</f>
        <v>33.0</v>
      </c>
      <c r="D8" s="16" t="str">
        <f>+LEFT(K8, LEN(K8)-4)</f>
        <v>22.9</v>
      </c>
      <c r="E8" s="16" t="str">
        <f t="shared" si="0"/>
        <v>12.7</v>
      </c>
      <c r="F8" s="16" t="str">
        <f>+LEFT(I8, LEN(I8)-4)</f>
        <v>7.1</v>
      </c>
      <c r="G8" s="16" t="str">
        <f>+LEFT(H8, LEN(H8)-4)</f>
        <v>3.4</v>
      </c>
      <c r="H8" s="13" t="s">
        <v>52</v>
      </c>
      <c r="I8" s="13" t="s">
        <v>61</v>
      </c>
      <c r="J8" s="13" t="s">
        <v>62</v>
      </c>
      <c r="K8" s="13" t="s">
        <v>63</v>
      </c>
      <c r="L8" s="13" t="s">
        <v>64</v>
      </c>
    </row>
    <row r="9" spans="2:12">
      <c r="C9" s="16" t="str">
        <f t="shared" ref="C9:D11" si="1">+LEFT(H9, LEN(H9)-4)</f>
        <v>44.651</v>
      </c>
      <c r="D9" s="16" t="str">
        <f t="shared" si="1"/>
        <v>24</v>
      </c>
      <c r="E9" s="16" t="str">
        <f t="shared" si="0"/>
        <v>11.566</v>
      </c>
      <c r="F9" s="16" t="str">
        <f t="shared" ref="F9:G11" si="2">+LEFT(K9, LEN(K9)-4)</f>
        <v>7.218</v>
      </c>
      <c r="G9" s="16" t="str">
        <f t="shared" si="2"/>
        <v>3.357</v>
      </c>
      <c r="H9" s="1" t="s">
        <v>94</v>
      </c>
      <c r="I9" s="1" t="s">
        <v>95</v>
      </c>
      <c r="J9" s="1" t="s">
        <v>96</v>
      </c>
      <c r="K9" s="1" t="s">
        <v>97</v>
      </c>
      <c r="L9" s="1" t="s">
        <v>98</v>
      </c>
    </row>
    <row r="10" spans="2:12">
      <c r="C10" s="16" t="str">
        <f t="shared" si="1"/>
        <v>35.556</v>
      </c>
      <c r="D10" s="16" t="str">
        <f t="shared" si="1"/>
        <v>23.132</v>
      </c>
      <c r="E10" s="16" t="str">
        <f t="shared" si="0"/>
        <v>12.8</v>
      </c>
      <c r="F10" s="16" t="str">
        <f t="shared" si="2"/>
        <v>7.191</v>
      </c>
      <c r="G10" s="16" t="str">
        <f t="shared" si="2"/>
        <v>3.288</v>
      </c>
      <c r="H10" s="1" t="s">
        <v>99</v>
      </c>
      <c r="I10" s="1" t="s">
        <v>100</v>
      </c>
      <c r="J10" s="1" t="s">
        <v>101</v>
      </c>
      <c r="K10" s="1" t="s">
        <v>102</v>
      </c>
      <c r="L10" s="1" t="s">
        <v>103</v>
      </c>
    </row>
    <row r="11" spans="2:12">
      <c r="C11" s="16" t="str">
        <f t="shared" si="1"/>
        <v>36.571</v>
      </c>
      <c r="D11" s="16" t="str">
        <f t="shared" si="1"/>
        <v>22.588</v>
      </c>
      <c r="E11" s="16" t="str">
        <f t="shared" si="0"/>
        <v>12.229</v>
      </c>
      <c r="F11" s="16" t="str">
        <f t="shared" si="2"/>
        <v>7.442</v>
      </c>
      <c r="G11" s="16" t="str">
        <f t="shared" si="2"/>
        <v>3.404</v>
      </c>
      <c r="H11" s="1" t="s">
        <v>104</v>
      </c>
      <c r="I11" s="1" t="s">
        <v>105</v>
      </c>
      <c r="J11" s="1" t="s">
        <v>106</v>
      </c>
      <c r="K11" s="1" t="s">
        <v>107</v>
      </c>
      <c r="L11" s="1" t="s">
        <v>108</v>
      </c>
    </row>
    <row r="12" spans="2:12">
      <c r="C12" s="16" t="str">
        <f t="shared" ref="C12:C20" si="3">+LEFT(L12, LEN(L12)-4)</f>
        <v xml:space="preserve">36.57 </v>
      </c>
      <c r="D12" s="16" t="str">
        <f t="shared" ref="D12:D20" si="4">+LEFT(K12, LEN(K12)-4)</f>
        <v xml:space="preserve">25.6 </v>
      </c>
      <c r="E12" s="16" t="str">
        <f t="shared" si="0"/>
        <v xml:space="preserve">12.27 </v>
      </c>
      <c r="F12" s="16" t="str">
        <f t="shared" ref="F12:F20" si="5">+LEFT(I12, LEN(I12)-4)</f>
        <v xml:space="preserve">7.20 </v>
      </c>
      <c r="G12" s="16" t="str">
        <f t="shared" ref="G12:G20" si="6">+LEFT(H12, LEN(H12)-4)</f>
        <v xml:space="preserve">3.21 </v>
      </c>
      <c r="H12" s="1" t="s">
        <v>138</v>
      </c>
      <c r="I12" s="1" t="s">
        <v>139</v>
      </c>
      <c r="J12" s="1" t="s">
        <v>140</v>
      </c>
      <c r="K12" s="1" t="s">
        <v>141</v>
      </c>
      <c r="L12" s="1" t="s">
        <v>142</v>
      </c>
    </row>
    <row r="13" spans="2:12">
      <c r="C13" s="16" t="str">
        <f t="shared" si="3"/>
        <v xml:space="preserve">40.42 </v>
      </c>
      <c r="D13" s="16" t="str">
        <f t="shared" si="4"/>
        <v xml:space="preserve">24.3 </v>
      </c>
      <c r="E13" s="16" t="str">
        <f t="shared" si="0"/>
        <v xml:space="preserve">11.88 </v>
      </c>
      <c r="F13" s="16" t="str">
        <f t="shared" si="5"/>
        <v xml:space="preserve">7.25 </v>
      </c>
      <c r="G13" s="16" t="str">
        <f t="shared" si="6"/>
        <v xml:space="preserve">3.41 </v>
      </c>
      <c r="H13" s="1" t="s">
        <v>143</v>
      </c>
      <c r="I13" s="1" t="s">
        <v>144</v>
      </c>
      <c r="J13" s="1" t="s">
        <v>145</v>
      </c>
      <c r="K13" s="1" t="s">
        <v>146</v>
      </c>
      <c r="L13" s="1" t="s">
        <v>147</v>
      </c>
    </row>
    <row r="14" spans="2:12">
      <c r="C14" s="16" t="str">
        <f t="shared" si="3"/>
        <v xml:space="preserve">37.28 </v>
      </c>
      <c r="D14" s="16" t="str">
        <f t="shared" si="4"/>
        <v xml:space="preserve">25.6 </v>
      </c>
      <c r="E14" s="16" t="str">
        <f t="shared" si="0"/>
        <v xml:space="preserve">12.63 </v>
      </c>
      <c r="F14" s="16" t="str">
        <f t="shared" si="5"/>
        <v xml:space="preserve">7.1 </v>
      </c>
      <c r="G14" s="16" t="str">
        <f t="shared" si="6"/>
        <v xml:space="preserve">3.4 </v>
      </c>
      <c r="H14" s="1" t="s">
        <v>148</v>
      </c>
      <c r="I14" s="1" t="s">
        <v>149</v>
      </c>
      <c r="J14" s="1" t="s">
        <v>150</v>
      </c>
      <c r="K14" s="1" t="s">
        <v>141</v>
      </c>
      <c r="L14" s="1" t="s">
        <v>151</v>
      </c>
    </row>
    <row r="15" spans="2:12">
      <c r="C15" s="16" t="str">
        <f t="shared" si="3"/>
        <v xml:space="preserve">29.3 </v>
      </c>
      <c r="D15" s="16" t="str">
        <f t="shared" si="4"/>
        <v xml:space="preserve">23.4 </v>
      </c>
      <c r="E15" s="16" t="str">
        <f t="shared" si="0"/>
        <v xml:space="preserve">12.1 </v>
      </c>
      <c r="F15" s="16" t="str">
        <f t="shared" si="5"/>
        <v xml:space="preserve">7.22 </v>
      </c>
      <c r="G15" s="16" t="str">
        <f t="shared" si="6"/>
        <v xml:space="preserve">3.36 </v>
      </c>
      <c r="H15" s="1" t="s">
        <v>167</v>
      </c>
      <c r="I15" s="1" t="s">
        <v>171</v>
      </c>
      <c r="J15" s="1" t="s">
        <v>176</v>
      </c>
      <c r="K15" s="1" t="s">
        <v>184</v>
      </c>
      <c r="L15" s="1" t="s">
        <v>187</v>
      </c>
    </row>
    <row r="16" spans="2:12">
      <c r="C16" s="16" t="str">
        <f t="shared" si="3"/>
        <v xml:space="preserve">38.1 </v>
      </c>
      <c r="D16" s="16" t="str">
        <f t="shared" si="4"/>
        <v xml:space="preserve">23.4  </v>
      </c>
      <c r="E16" s="16" t="str">
        <f t="shared" si="0"/>
        <v xml:space="preserve">11.9 </v>
      </c>
      <c r="F16" s="16" t="str">
        <f t="shared" si="5"/>
        <v xml:space="preserve">7.22 </v>
      </c>
      <c r="G16" s="16" t="str">
        <f t="shared" si="6"/>
        <v xml:space="preserve">3.43 </v>
      </c>
      <c r="H16" s="1" t="s">
        <v>168</v>
      </c>
      <c r="I16" s="1" t="s">
        <v>171</v>
      </c>
      <c r="J16" s="1" t="s">
        <v>177</v>
      </c>
      <c r="K16" s="1" t="s">
        <v>185</v>
      </c>
      <c r="L16" s="1" t="s">
        <v>188</v>
      </c>
    </row>
    <row r="17" spans="3:22">
      <c r="C17" s="16" t="str">
        <f t="shared" si="3"/>
        <v xml:space="preserve">29.3 </v>
      </c>
      <c r="D17" s="16" t="str">
        <f t="shared" si="4"/>
        <v xml:space="preserve">23.5 </v>
      </c>
      <c r="E17" s="16" t="str">
        <f t="shared" si="0"/>
        <v xml:space="preserve">11.8 </v>
      </c>
      <c r="F17" s="16" t="str">
        <f t="shared" si="5"/>
        <v xml:space="preserve">7.18 </v>
      </c>
      <c r="G17" s="16" t="str">
        <f t="shared" si="6"/>
        <v xml:space="preserve">3.43 </v>
      </c>
      <c r="H17" s="1" t="s">
        <v>168</v>
      </c>
      <c r="I17" s="1" t="s">
        <v>172</v>
      </c>
      <c r="J17" s="1" t="s">
        <v>178</v>
      </c>
      <c r="K17" s="1" t="s">
        <v>186</v>
      </c>
      <c r="L17" s="1" t="s">
        <v>187</v>
      </c>
    </row>
    <row r="18" spans="3:22">
      <c r="C18" s="16" t="str">
        <f t="shared" si="3"/>
        <v xml:space="preserve">41.76 </v>
      </c>
      <c r="D18" s="16" t="str">
        <f t="shared" si="4"/>
        <v xml:space="preserve">24.5 </v>
      </c>
      <c r="E18" s="16" t="str">
        <f t="shared" si="0"/>
        <v xml:space="preserve">12.18 </v>
      </c>
      <c r="F18" s="16" t="str">
        <f t="shared" si="5"/>
        <v xml:space="preserve">7.20 </v>
      </c>
      <c r="G18" s="16" t="str">
        <f t="shared" si="6"/>
        <v xml:space="preserve">3.32 </v>
      </c>
      <c r="H18" s="1" t="s">
        <v>206</v>
      </c>
      <c r="I18" s="1" t="s">
        <v>210</v>
      </c>
      <c r="J18" s="1" t="s">
        <v>217</v>
      </c>
      <c r="K18" s="1" t="s">
        <v>224</v>
      </c>
      <c r="L18" s="1" t="s">
        <v>230</v>
      </c>
    </row>
    <row r="19" spans="3:22">
      <c r="C19" s="16" t="str">
        <f t="shared" si="3"/>
        <v xml:space="preserve">39.18 </v>
      </c>
      <c r="D19" s="16" t="str">
        <f t="shared" si="4"/>
        <v xml:space="preserve">24.1 </v>
      </c>
      <c r="E19" s="16" t="str">
        <f t="shared" si="0"/>
        <v xml:space="preserve">11.95 </v>
      </c>
      <c r="F19" s="16" t="str">
        <f t="shared" si="5"/>
        <v xml:space="preserve">6.97 </v>
      </c>
      <c r="G19" s="16" t="str">
        <f t="shared" si="6"/>
        <v xml:space="preserve">3.25 </v>
      </c>
      <c r="H19" s="1" t="s">
        <v>207</v>
      </c>
      <c r="I19" s="1" t="s">
        <v>211</v>
      </c>
      <c r="J19" s="1" t="s">
        <v>218</v>
      </c>
      <c r="K19" s="1" t="s">
        <v>225</v>
      </c>
      <c r="L19" s="1" t="s">
        <v>231</v>
      </c>
    </row>
    <row r="20" spans="3:22">
      <c r="C20" s="16" t="str">
        <f t="shared" si="3"/>
        <v xml:space="preserve">37.62 </v>
      </c>
      <c r="D20" s="16" t="str">
        <f t="shared" si="4"/>
        <v xml:space="preserve">24.2 </v>
      </c>
      <c r="E20" s="16" t="str">
        <f t="shared" si="0"/>
        <v xml:space="preserve">11.95 </v>
      </c>
      <c r="F20" s="16" t="str">
        <f t="shared" si="5"/>
        <v xml:space="preserve">6.99 </v>
      </c>
      <c r="G20" s="16" t="str">
        <f t="shared" si="6"/>
        <v xml:space="preserve">3.32 </v>
      </c>
      <c r="H20" s="1" t="s">
        <v>206</v>
      </c>
      <c r="I20" s="1" t="s">
        <v>212</v>
      </c>
      <c r="J20" s="1" t="s">
        <v>218</v>
      </c>
      <c r="K20" s="1" t="s">
        <v>226</v>
      </c>
      <c r="L20" s="1" t="s">
        <v>232</v>
      </c>
    </row>
    <row r="21" spans="3:22">
      <c r="C21" s="16">
        <v>46.34</v>
      </c>
      <c r="D21" s="16">
        <v>13.1</v>
      </c>
      <c r="E21" s="16">
        <v>27.14</v>
      </c>
      <c r="F21" s="16">
        <v>8.0980000000000008</v>
      </c>
      <c r="G21" s="16">
        <v>3.3740000000000001</v>
      </c>
    </row>
    <row r="22" spans="3:22">
      <c r="C22" s="16">
        <v>46.34</v>
      </c>
      <c r="D22" s="16">
        <v>13.19</v>
      </c>
      <c r="E22" s="16">
        <v>26.027000000000001</v>
      </c>
      <c r="F22" s="16">
        <v>7.335</v>
      </c>
      <c r="G22" s="16">
        <v>3.5579999999999998</v>
      </c>
    </row>
    <row r="23" spans="3:22">
      <c r="C23" s="16">
        <v>45.23</v>
      </c>
      <c r="D23" s="16">
        <v>13.286</v>
      </c>
      <c r="E23" s="16">
        <v>24.675000000000001</v>
      </c>
      <c r="F23" s="16">
        <v>7.4649999999999999</v>
      </c>
      <c r="G23" s="16">
        <v>3.4990000000000001</v>
      </c>
    </row>
    <row r="24" spans="3:22">
      <c r="C24" s="16">
        <v>37.200000000000003</v>
      </c>
      <c r="D24" s="16">
        <v>23.5</v>
      </c>
      <c r="E24" s="16">
        <v>12.4</v>
      </c>
      <c r="F24" s="16">
        <v>7.45</v>
      </c>
      <c r="G24" s="16">
        <v>3.46</v>
      </c>
    </row>
    <row r="25" spans="3:22">
      <c r="C25" s="16">
        <v>38.299999999999997</v>
      </c>
      <c r="D25" s="16">
        <v>23.5</v>
      </c>
      <c r="E25" s="16">
        <v>12.1</v>
      </c>
      <c r="F25" s="16">
        <v>7.34</v>
      </c>
      <c r="G25" s="16">
        <v>3.4</v>
      </c>
    </row>
    <row r="26" spans="3:22">
      <c r="C26" s="16">
        <v>39.5</v>
      </c>
      <c r="D26" s="16">
        <v>24.1</v>
      </c>
      <c r="E26" s="16">
        <v>12.3</v>
      </c>
      <c r="F26" s="16">
        <v>7.3</v>
      </c>
      <c r="G26" s="16">
        <v>3.41</v>
      </c>
    </row>
    <row r="27" spans="3:22">
      <c r="C27" s="16">
        <v>63.67</v>
      </c>
      <c r="D27" s="16">
        <v>23.15</v>
      </c>
      <c r="E27" s="16">
        <v>11.34</v>
      </c>
      <c r="F27" s="16">
        <v>7.15</v>
      </c>
      <c r="G27" s="16">
        <v>3.38</v>
      </c>
    </row>
    <row r="28" spans="3:22">
      <c r="C28" s="16">
        <v>38.200000000000003</v>
      </c>
      <c r="D28" s="16">
        <v>22.47</v>
      </c>
      <c r="E28" s="16">
        <v>12.48</v>
      </c>
      <c r="F28" s="16">
        <v>7.02</v>
      </c>
      <c r="G28" s="16">
        <v>3.48</v>
      </c>
    </row>
    <row r="29" spans="3:22">
      <c r="C29" s="16">
        <v>40.64</v>
      </c>
      <c r="D29" s="16">
        <v>23.58</v>
      </c>
      <c r="E29" s="16">
        <v>11.65</v>
      </c>
      <c r="F29" s="16">
        <v>7.14</v>
      </c>
      <c r="G29" s="16">
        <v>3.48</v>
      </c>
    </row>
    <row r="30" spans="3:22">
      <c r="C30" s="16">
        <v>41.4</v>
      </c>
      <c r="D30" s="16">
        <v>25</v>
      </c>
      <c r="E30" s="16">
        <v>12.8</v>
      </c>
      <c r="F30" s="16">
        <v>7.3</v>
      </c>
      <c r="G30" s="16">
        <v>3.4000000000000004</v>
      </c>
      <c r="H30" s="1" t="s">
        <v>341</v>
      </c>
      <c r="I30" s="1" t="s">
        <v>342</v>
      </c>
      <c r="J30" s="1" t="s">
        <v>343</v>
      </c>
      <c r="K30" s="1" t="s">
        <v>344</v>
      </c>
      <c r="L30" s="1" t="s">
        <v>345</v>
      </c>
      <c r="M30" t="str">
        <f>+LEFT(H30, LEN(H30)-3)</f>
        <v>0.034</v>
      </c>
      <c r="N30" t="str">
        <f t="shared" ref="N30:Q30" si="7">+LEFT(I30, LEN(I30)-3)</f>
        <v>0.073</v>
      </c>
      <c r="O30" t="str">
        <f t="shared" si="7"/>
        <v>0.128</v>
      </c>
      <c r="P30" t="str">
        <f t="shared" si="7"/>
        <v>0.250</v>
      </c>
      <c r="Q30" t="str">
        <f t="shared" si="7"/>
        <v>0.414</v>
      </c>
      <c r="R30">
        <f>+M30*100</f>
        <v>3.4000000000000004</v>
      </c>
      <c r="S30">
        <f t="shared" ref="S30:V32" si="8">+N30*100</f>
        <v>7.3</v>
      </c>
      <c r="T30">
        <f t="shared" si="8"/>
        <v>12.8</v>
      </c>
      <c r="U30">
        <f t="shared" si="8"/>
        <v>25</v>
      </c>
      <c r="V30">
        <f t="shared" si="8"/>
        <v>41.4</v>
      </c>
    </row>
    <row r="31" spans="3:22">
      <c r="C31" s="16">
        <v>38.5</v>
      </c>
      <c r="D31" s="16">
        <v>24</v>
      </c>
      <c r="E31" s="16">
        <v>12.4</v>
      </c>
      <c r="F31" s="16">
        <v>7.7</v>
      </c>
      <c r="G31" s="16">
        <v>3.4000000000000004</v>
      </c>
      <c r="H31" s="1" t="s">
        <v>341</v>
      </c>
      <c r="I31" s="1" t="s">
        <v>346</v>
      </c>
      <c r="J31" s="1" t="s">
        <v>347</v>
      </c>
      <c r="K31" s="1" t="s">
        <v>348</v>
      </c>
      <c r="L31" s="1" t="s">
        <v>349</v>
      </c>
      <c r="M31" t="str">
        <f t="shared" ref="M31:M32" si="9">+LEFT(H31, LEN(H31)-3)</f>
        <v>0.034</v>
      </c>
      <c r="N31" t="str">
        <f t="shared" ref="N31:N32" si="10">+LEFT(I31, LEN(I31)-3)</f>
        <v>0.077</v>
      </c>
      <c r="O31" t="str">
        <f t="shared" ref="O31:O32" si="11">+LEFT(J31, LEN(J31)-3)</f>
        <v>0.124</v>
      </c>
      <c r="P31" t="str">
        <f t="shared" ref="P31:P32" si="12">+LEFT(K31, LEN(K31)-3)</f>
        <v>0.240</v>
      </c>
      <c r="Q31" t="str">
        <f t="shared" ref="Q31:Q32" si="13">+LEFT(L31, LEN(L31)-3)</f>
        <v>0.385</v>
      </c>
      <c r="R31">
        <f t="shared" ref="R31:R32" si="14">+M31*100</f>
        <v>3.4000000000000004</v>
      </c>
      <c r="S31">
        <f t="shared" si="8"/>
        <v>7.7</v>
      </c>
      <c r="T31">
        <f t="shared" si="8"/>
        <v>12.4</v>
      </c>
      <c r="U31">
        <f t="shared" si="8"/>
        <v>24</v>
      </c>
      <c r="V31">
        <f t="shared" si="8"/>
        <v>38.5</v>
      </c>
    </row>
    <row r="32" spans="3:22">
      <c r="C32" s="16">
        <v>42.3</v>
      </c>
      <c r="D32" s="16">
        <v>25.7</v>
      </c>
      <c r="E32" s="16">
        <v>12.8</v>
      </c>
      <c r="F32" s="16">
        <v>7.6499999999999995</v>
      </c>
      <c r="G32" s="16">
        <v>3.4000000000000004</v>
      </c>
      <c r="H32" s="1" t="s">
        <v>341</v>
      </c>
      <c r="I32" s="1" t="s">
        <v>350</v>
      </c>
      <c r="J32" s="1" t="s">
        <v>343</v>
      </c>
      <c r="K32" s="1" t="s">
        <v>351</v>
      </c>
      <c r="L32" s="1" t="s">
        <v>352</v>
      </c>
      <c r="M32" t="str">
        <f t="shared" si="9"/>
        <v>0.034</v>
      </c>
      <c r="N32" t="str">
        <f t="shared" si="10"/>
        <v>0.0765</v>
      </c>
      <c r="O32" t="str">
        <f t="shared" si="11"/>
        <v>0.128</v>
      </c>
      <c r="P32" t="str">
        <f t="shared" si="12"/>
        <v>0.257</v>
      </c>
      <c r="Q32" t="str">
        <f t="shared" si="13"/>
        <v>0.423</v>
      </c>
      <c r="R32">
        <f t="shared" si="14"/>
        <v>3.4000000000000004</v>
      </c>
      <c r="S32">
        <f t="shared" si="8"/>
        <v>7.6499999999999995</v>
      </c>
      <c r="T32">
        <f t="shared" si="8"/>
        <v>12.8</v>
      </c>
      <c r="U32">
        <f t="shared" si="8"/>
        <v>25.7</v>
      </c>
      <c r="V32">
        <f t="shared" si="8"/>
        <v>42.3</v>
      </c>
    </row>
    <row r="33" spans="2:29">
      <c r="C33" s="16">
        <v>41.05</v>
      </c>
      <c r="D33" s="16">
        <v>25.66</v>
      </c>
      <c r="E33" s="16">
        <v>13.18</v>
      </c>
      <c r="F33" s="16">
        <v>7.62</v>
      </c>
      <c r="G33" s="16">
        <v>3.258</v>
      </c>
      <c r="H33" s="1" t="s">
        <v>263</v>
      </c>
      <c r="I33" s="1" t="s">
        <v>355</v>
      </c>
      <c r="J33" s="1" t="s">
        <v>279</v>
      </c>
      <c r="K33" s="1" t="s">
        <v>287</v>
      </c>
      <c r="L33" s="1" t="s">
        <v>294</v>
      </c>
      <c r="M33" s="15" t="str">
        <f>+LEFT(H33, LEN(H33)-4)</f>
        <v>3.258</v>
      </c>
      <c r="N33" s="15" t="str">
        <f t="shared" ref="N33:N35" si="15">+LEFT(I33, LEN(I33)-4)</f>
        <v>7.62</v>
      </c>
      <c r="O33" s="15" t="str">
        <f t="shared" ref="O33:O35" si="16">+LEFT(J33, LEN(J33)-4)</f>
        <v>13.18</v>
      </c>
      <c r="P33" s="15" t="str">
        <f t="shared" ref="P33:P35" si="17">+LEFT(K33, LEN(K33)-4)</f>
        <v>25.66</v>
      </c>
      <c r="Q33" s="15" t="str">
        <f t="shared" ref="Q33:Q35" si="18">+LEFT(L33, LEN(L33)-4)</f>
        <v>41.05</v>
      </c>
    </row>
    <row r="34" spans="2:29">
      <c r="C34" s="16">
        <v>41.05</v>
      </c>
      <c r="D34" s="16">
        <v>26.53</v>
      </c>
      <c r="E34" s="16">
        <v>12.42</v>
      </c>
      <c r="F34" s="16">
        <v>7.53</v>
      </c>
      <c r="G34" s="16">
        <v>3.52</v>
      </c>
      <c r="H34" s="1" t="s">
        <v>264</v>
      </c>
      <c r="I34" s="1" t="s">
        <v>273</v>
      </c>
      <c r="J34" s="1" t="s">
        <v>280</v>
      </c>
      <c r="K34" s="1" t="s">
        <v>288</v>
      </c>
      <c r="L34" s="1" t="s">
        <v>294</v>
      </c>
      <c r="M34" s="15" t="str">
        <f t="shared" ref="M34:M35" si="19">+LEFT(H34, LEN(H34)-4)</f>
        <v>3.52</v>
      </c>
      <c r="N34" s="15" t="str">
        <f t="shared" si="15"/>
        <v>7.53</v>
      </c>
      <c r="O34" s="15" t="str">
        <f t="shared" si="16"/>
        <v>12.42</v>
      </c>
      <c r="P34" s="15" t="str">
        <f t="shared" si="17"/>
        <v>26.53</v>
      </c>
      <c r="Q34" s="15" t="str">
        <f t="shared" si="18"/>
        <v>41.05</v>
      </c>
    </row>
    <row r="35" spans="2:29">
      <c r="C35" s="16">
        <v>45.88</v>
      </c>
      <c r="D35" s="16">
        <v>25.32</v>
      </c>
      <c r="E35" s="16">
        <v>13.04</v>
      </c>
      <c r="F35" s="16">
        <v>7.01</v>
      </c>
      <c r="G35" s="16">
        <v>3.59</v>
      </c>
      <c r="H35" s="1" t="s">
        <v>265</v>
      </c>
      <c r="I35" s="1" t="s">
        <v>274</v>
      </c>
      <c r="J35" s="1" t="s">
        <v>281</v>
      </c>
      <c r="K35" s="1" t="s">
        <v>289</v>
      </c>
      <c r="L35" s="1" t="s">
        <v>295</v>
      </c>
      <c r="M35" s="15" t="str">
        <f t="shared" si="19"/>
        <v>3.59</v>
      </c>
      <c r="N35" s="15" t="str">
        <f t="shared" si="15"/>
        <v>7.01</v>
      </c>
      <c r="O35" s="15" t="str">
        <f t="shared" si="16"/>
        <v>13.04</v>
      </c>
      <c r="P35" s="15" t="str">
        <f t="shared" si="17"/>
        <v>25.32</v>
      </c>
      <c r="Q35" s="15" t="str">
        <f t="shared" si="18"/>
        <v>45.88</v>
      </c>
    </row>
    <row r="38" spans="2:29">
      <c r="B38" s="1" t="s">
        <v>367</v>
      </c>
      <c r="C38" s="13">
        <v>13</v>
      </c>
      <c r="D38" s="13">
        <v>10</v>
      </c>
      <c r="E38" s="13">
        <v>6.35</v>
      </c>
      <c r="F38" s="13">
        <v>5</v>
      </c>
      <c r="G38" s="13">
        <v>3.18</v>
      </c>
      <c r="J38" s="15">
        <v>13</v>
      </c>
      <c r="K38" s="15">
        <v>11</v>
      </c>
      <c r="L38" s="15">
        <v>6.5</v>
      </c>
      <c r="M38" s="15">
        <v>5</v>
      </c>
      <c r="N38" s="15">
        <v>2.5</v>
      </c>
    </row>
    <row r="39" spans="2:29">
      <c r="B39" s="1" t="s">
        <v>354</v>
      </c>
      <c r="C39" s="13">
        <v>40.74</v>
      </c>
      <c r="D39" s="13">
        <v>23.64</v>
      </c>
      <c r="E39" s="13">
        <v>11.43</v>
      </c>
      <c r="F39" s="13">
        <v>7.23</v>
      </c>
      <c r="G39" s="13">
        <v>3.51</v>
      </c>
      <c r="J39" s="14">
        <v>12.72</v>
      </c>
      <c r="K39" s="14">
        <v>9.51</v>
      </c>
      <c r="L39" s="14">
        <v>6.36</v>
      </c>
      <c r="M39" s="14">
        <v>3.77</v>
      </c>
      <c r="N39" s="14">
        <v>3.19</v>
      </c>
      <c r="O39" s="1" t="s">
        <v>28</v>
      </c>
      <c r="P39" s="1" t="s">
        <v>29</v>
      </c>
      <c r="Q39" s="1" t="s">
        <v>30</v>
      </c>
      <c r="R39" s="1" t="s">
        <v>31</v>
      </c>
      <c r="S39" s="1" t="s">
        <v>32</v>
      </c>
      <c r="T39" s="17" t="str">
        <f>+LEFT(O39, LEN(O39)-2)</f>
        <v>3.19</v>
      </c>
      <c r="U39" s="17" t="str">
        <f t="shared" ref="U39:X39" si="20">+LEFT(P39, LEN(P39)-2)</f>
        <v>3.77</v>
      </c>
      <c r="V39" s="17" t="str">
        <f t="shared" si="20"/>
        <v>6.36</v>
      </c>
      <c r="W39" s="17" t="str">
        <f t="shared" si="20"/>
        <v>9.51</v>
      </c>
      <c r="X39" s="17" t="str">
        <f t="shared" si="20"/>
        <v>12.72</v>
      </c>
      <c r="Y39" s="14">
        <v>3.19</v>
      </c>
      <c r="Z39" s="14">
        <v>3.77</v>
      </c>
      <c r="AA39" s="14">
        <v>6.36</v>
      </c>
      <c r="AB39" s="14">
        <v>9.51</v>
      </c>
      <c r="AC39" s="14">
        <v>12.72</v>
      </c>
    </row>
    <row r="40" spans="2:29">
      <c r="B40" s="1"/>
      <c r="C40" s="13">
        <v>40.32</v>
      </c>
      <c r="D40" s="13">
        <v>24.71</v>
      </c>
      <c r="E40" s="13">
        <v>12.35</v>
      </c>
      <c r="F40" s="13">
        <v>7.32</v>
      </c>
      <c r="G40" s="13">
        <v>3.61</v>
      </c>
      <c r="O40" s="1" t="s">
        <v>70</v>
      </c>
      <c r="P40" s="1" t="s">
        <v>71</v>
      </c>
      <c r="Q40" s="1" t="s">
        <v>72</v>
      </c>
      <c r="R40" s="1" t="s">
        <v>73</v>
      </c>
      <c r="S40" s="1" t="s">
        <v>74</v>
      </c>
      <c r="T40" s="17" t="str">
        <f t="shared" ref="T40:T43" si="21">+LEFT(O40, LEN(O40)-2)</f>
        <v xml:space="preserve">1.0 </v>
      </c>
      <c r="U40" s="17" t="str">
        <f t="shared" ref="U40:U43" si="22">+LEFT(P40, LEN(P40)-2)</f>
        <v xml:space="preserve">1.00 </v>
      </c>
      <c r="V40" s="17" t="str">
        <f t="shared" ref="V40:V43" si="23">+LEFT(Q40, LEN(Q40)-2)</f>
        <v xml:space="preserve">.65 </v>
      </c>
      <c r="W40" s="17" t="str">
        <f t="shared" ref="W40:W43" si="24">+LEFT(R40, LEN(R40)-2)</f>
        <v xml:space="preserve">.50 </v>
      </c>
      <c r="X40" s="17" t="str">
        <f t="shared" ref="X40:X43" si="25">+LEFT(S40, LEN(S40)-2)</f>
        <v xml:space="preserve">.30 </v>
      </c>
      <c r="Y40" s="14">
        <v>1</v>
      </c>
      <c r="Z40" s="14">
        <v>1</v>
      </c>
      <c r="AA40" s="14">
        <v>0.65</v>
      </c>
      <c r="AB40" s="14">
        <v>0.5</v>
      </c>
      <c r="AC40" s="14">
        <v>0.3</v>
      </c>
    </row>
    <row r="41" spans="2:29">
      <c r="B41" s="1"/>
      <c r="C41" s="13">
        <v>40.32</v>
      </c>
      <c r="D41" s="13">
        <v>26.41</v>
      </c>
      <c r="E41" s="13">
        <v>11.61</v>
      </c>
      <c r="F41" s="13">
        <v>7.16</v>
      </c>
      <c r="G41" s="13">
        <v>3.47</v>
      </c>
      <c r="J41" s="14">
        <v>13.7</v>
      </c>
      <c r="K41" s="14">
        <v>10.52</v>
      </c>
      <c r="L41" s="14">
        <v>6.34</v>
      </c>
      <c r="M41" s="14">
        <v>5.76</v>
      </c>
      <c r="N41" s="14">
        <v>3.18</v>
      </c>
      <c r="O41" s="1" t="s">
        <v>113</v>
      </c>
      <c r="P41" s="1" t="s">
        <v>114</v>
      </c>
      <c r="Q41" s="1" t="s">
        <v>115</v>
      </c>
      <c r="R41" s="1" t="s">
        <v>116</v>
      </c>
      <c r="S41" s="1" t="s">
        <v>117</v>
      </c>
      <c r="T41" s="17" t="str">
        <f t="shared" si="21"/>
        <v xml:space="preserve">3.18 </v>
      </c>
      <c r="U41" s="17" t="str">
        <f t="shared" si="22"/>
        <v xml:space="preserve">5.76 </v>
      </c>
      <c r="V41" s="17" t="str">
        <f t="shared" si="23"/>
        <v xml:space="preserve">6.34 </v>
      </c>
      <c r="W41" s="17" t="str">
        <f t="shared" si="24"/>
        <v xml:space="preserve">10.52 </v>
      </c>
      <c r="X41" s="17" t="str">
        <f t="shared" si="25"/>
        <v xml:space="preserve">13.70 </v>
      </c>
      <c r="Y41" s="14">
        <v>3.18</v>
      </c>
      <c r="Z41" s="14">
        <v>5.76</v>
      </c>
      <c r="AA41" s="14">
        <v>6.34</v>
      </c>
      <c r="AB41" s="14">
        <v>10.52</v>
      </c>
      <c r="AC41" s="14">
        <v>13.7</v>
      </c>
    </row>
    <row r="42" spans="2:29">
      <c r="B42" s="1"/>
      <c r="C42" s="13">
        <v>36.9</v>
      </c>
      <c r="D42" s="13">
        <v>25.3</v>
      </c>
      <c r="E42" s="13">
        <v>11.9</v>
      </c>
      <c r="F42" s="13">
        <v>7.2</v>
      </c>
      <c r="G42" s="13">
        <v>3.4</v>
      </c>
      <c r="J42" s="14">
        <v>16.78</v>
      </c>
      <c r="K42" s="14">
        <v>10.54</v>
      </c>
      <c r="L42" s="14">
        <v>6.37</v>
      </c>
      <c r="M42" s="14">
        <v>5.77</v>
      </c>
      <c r="N42" s="14">
        <v>3.18</v>
      </c>
      <c r="O42" s="1" t="s">
        <v>113</v>
      </c>
      <c r="P42" s="1" t="s">
        <v>157</v>
      </c>
      <c r="Q42" s="1" t="s">
        <v>158</v>
      </c>
      <c r="R42" s="1" t="s">
        <v>159</v>
      </c>
      <c r="S42" s="1" t="s">
        <v>160</v>
      </c>
      <c r="T42" s="17" t="str">
        <f t="shared" si="21"/>
        <v xml:space="preserve">3.18 </v>
      </c>
      <c r="U42" s="17" t="str">
        <f t="shared" si="22"/>
        <v xml:space="preserve">5.77 </v>
      </c>
      <c r="V42" s="17" t="str">
        <f t="shared" si="23"/>
        <v>6.37</v>
      </c>
      <c r="W42" s="17" t="str">
        <f t="shared" si="24"/>
        <v xml:space="preserve">10.54 </v>
      </c>
      <c r="X42" s="17" t="str">
        <f t="shared" si="25"/>
        <v xml:space="preserve">16.78 </v>
      </c>
      <c r="Y42" s="14">
        <v>3.18</v>
      </c>
      <c r="Z42" s="14">
        <v>5.77</v>
      </c>
      <c r="AA42" s="14">
        <v>6.37</v>
      </c>
      <c r="AB42" s="14">
        <v>10.54</v>
      </c>
      <c r="AC42" s="14">
        <v>16.78</v>
      </c>
    </row>
    <row r="43" spans="2:29">
      <c r="B43" s="1"/>
      <c r="C43" s="13">
        <v>33.6</v>
      </c>
      <c r="D43" s="13">
        <v>24.4</v>
      </c>
      <c r="E43" s="13">
        <v>11.9</v>
      </c>
      <c r="F43" s="13">
        <v>7.3</v>
      </c>
      <c r="G43" s="13">
        <v>3.3</v>
      </c>
      <c r="J43" s="14">
        <v>12.68</v>
      </c>
      <c r="K43" s="14">
        <v>9.52</v>
      </c>
      <c r="L43" s="14">
        <v>6.32</v>
      </c>
      <c r="M43" s="14">
        <v>4.74</v>
      </c>
      <c r="N43" s="14">
        <v>3.16</v>
      </c>
      <c r="O43" s="1" t="s">
        <v>193</v>
      </c>
      <c r="P43" s="1" t="s">
        <v>194</v>
      </c>
      <c r="Q43" s="1" t="s">
        <v>195</v>
      </c>
      <c r="R43" s="1" t="s">
        <v>196</v>
      </c>
      <c r="S43" s="1" t="s">
        <v>197</v>
      </c>
      <c r="T43" s="17" t="str">
        <f t="shared" si="21"/>
        <v xml:space="preserve">3.16 </v>
      </c>
      <c r="U43" s="17" t="str">
        <f t="shared" si="22"/>
        <v xml:space="preserve">4.74 </v>
      </c>
      <c r="V43" s="17" t="str">
        <f t="shared" si="23"/>
        <v xml:space="preserve">6.32  </v>
      </c>
      <c r="W43" s="17" t="str">
        <f t="shared" si="24"/>
        <v xml:space="preserve">9.52 </v>
      </c>
      <c r="X43" s="17" t="str">
        <f t="shared" si="25"/>
        <v xml:space="preserve">12.68 </v>
      </c>
      <c r="Y43" s="14">
        <v>3.16</v>
      </c>
      <c r="Z43" s="14">
        <v>4.74</v>
      </c>
      <c r="AA43" s="14">
        <v>6.32</v>
      </c>
      <c r="AB43" s="14">
        <v>9.52</v>
      </c>
      <c r="AC43" s="14">
        <v>12.68</v>
      </c>
    </row>
    <row r="44" spans="2:29">
      <c r="B44" s="1"/>
      <c r="C44" s="13">
        <v>33</v>
      </c>
      <c r="D44" s="13">
        <v>22.9</v>
      </c>
      <c r="E44" s="13">
        <v>12.7</v>
      </c>
      <c r="F44" s="13">
        <v>7.1</v>
      </c>
      <c r="G44" s="13">
        <v>3.4</v>
      </c>
      <c r="J44" s="1">
        <v>13.7</v>
      </c>
      <c r="K44" s="1">
        <v>10.52</v>
      </c>
      <c r="L44" s="1">
        <v>6.32</v>
      </c>
      <c r="M44" s="1">
        <v>5.74</v>
      </c>
      <c r="N44" s="1">
        <v>4.18</v>
      </c>
      <c r="T44" s="17"/>
      <c r="U44" s="17"/>
      <c r="V44" s="17"/>
      <c r="W44" s="17"/>
      <c r="X44" s="17"/>
    </row>
    <row r="45" spans="2:29">
      <c r="B45" s="1"/>
      <c r="C45" s="13">
        <v>44.651000000000003</v>
      </c>
      <c r="D45" s="13">
        <v>24</v>
      </c>
      <c r="E45" s="13">
        <v>11.566000000000001</v>
      </c>
      <c r="F45" s="13">
        <v>7.218</v>
      </c>
      <c r="G45" s="13">
        <v>3.3570000000000002</v>
      </c>
      <c r="J45" s="1">
        <v>13.66</v>
      </c>
      <c r="K45" s="1">
        <v>9.52</v>
      </c>
      <c r="L45" s="1">
        <v>6.35</v>
      </c>
      <c r="M45" s="1">
        <v>5.76</v>
      </c>
      <c r="N45" s="1">
        <v>3.16</v>
      </c>
      <c r="O45" s="1">
        <v>3.16</v>
      </c>
      <c r="P45" s="1">
        <v>5.76</v>
      </c>
      <c r="Q45" s="1">
        <v>6.35</v>
      </c>
      <c r="R45" s="1">
        <v>9.52</v>
      </c>
      <c r="S45" s="1">
        <v>13.66</v>
      </c>
      <c r="T45" s="17"/>
      <c r="U45" s="17"/>
      <c r="V45" s="17"/>
      <c r="W45" s="17"/>
      <c r="X45" s="17"/>
    </row>
    <row r="46" spans="2:29">
      <c r="B46" s="1"/>
      <c r="C46" s="13">
        <v>35.555999999999997</v>
      </c>
      <c r="D46" s="13">
        <v>23.132000000000001</v>
      </c>
      <c r="E46" s="13">
        <v>12.8</v>
      </c>
      <c r="F46" s="13">
        <v>7.1909999999999998</v>
      </c>
      <c r="G46" s="13">
        <v>3.2879999999999998</v>
      </c>
      <c r="J46">
        <f>10*O46</f>
        <v>13</v>
      </c>
      <c r="K46">
        <f t="shared" ref="K46:N46" si="26">10*P46</f>
        <v>10</v>
      </c>
      <c r="L46">
        <f t="shared" si="26"/>
        <v>7</v>
      </c>
      <c r="M46">
        <f t="shared" si="26"/>
        <v>5</v>
      </c>
      <c r="N46">
        <f t="shared" si="26"/>
        <v>4.3499999999999996</v>
      </c>
      <c r="O46" s="1">
        <v>1.3</v>
      </c>
      <c r="P46" s="1">
        <v>1</v>
      </c>
      <c r="Q46" s="1">
        <v>0.7</v>
      </c>
      <c r="R46" s="1">
        <v>0.5</v>
      </c>
      <c r="S46" s="1">
        <v>0.435</v>
      </c>
      <c r="T46" s="17"/>
      <c r="U46" s="17"/>
      <c r="V46" s="17"/>
      <c r="W46" s="17"/>
      <c r="X46" s="17"/>
    </row>
    <row r="47" spans="2:29">
      <c r="B47" s="1"/>
      <c r="C47" s="13">
        <v>36.570999999999998</v>
      </c>
      <c r="D47" s="13">
        <v>22.588000000000001</v>
      </c>
      <c r="E47" s="13">
        <v>12.228999999999999</v>
      </c>
      <c r="F47" s="13">
        <v>7.4420000000000002</v>
      </c>
      <c r="G47" s="13">
        <v>3.4039999999999999</v>
      </c>
      <c r="J47" s="14">
        <v>12.71</v>
      </c>
      <c r="K47" s="14">
        <v>9.5399999999999991</v>
      </c>
      <c r="L47" s="14">
        <v>6.35</v>
      </c>
      <c r="M47" s="14">
        <v>4.7699999999999996</v>
      </c>
      <c r="N47" s="14">
        <v>3.18</v>
      </c>
      <c r="O47" s="1" t="s">
        <v>323</v>
      </c>
      <c r="P47" s="1" t="s">
        <v>324</v>
      </c>
      <c r="Q47" s="1" t="s">
        <v>325</v>
      </c>
      <c r="R47" s="1" t="s">
        <v>326</v>
      </c>
      <c r="S47" s="1" t="s">
        <v>327</v>
      </c>
      <c r="T47" s="17" t="str">
        <f>+LEFT(O47, LEN(O47)-2)</f>
        <v>3.18</v>
      </c>
      <c r="U47" s="17" t="str">
        <f t="shared" ref="U47:U48" si="27">+LEFT(P47, LEN(P47)-2)</f>
        <v>4.77</v>
      </c>
      <c r="V47" s="17" t="str">
        <f t="shared" ref="V47:V48" si="28">+LEFT(Q47, LEN(Q47)-2)</f>
        <v>6.35</v>
      </c>
      <c r="W47" s="17" t="str">
        <f t="shared" ref="W47:W48" si="29">+LEFT(R47, LEN(R47)-2)</f>
        <v>9.54</v>
      </c>
      <c r="X47" s="17" t="str">
        <f t="shared" ref="X47:X48" si="30">+LEFT(S47, LEN(S47)-2)</f>
        <v>12.71</v>
      </c>
      <c r="Y47" s="14">
        <v>3.18</v>
      </c>
      <c r="Z47" s="14">
        <v>4.7699999999999996</v>
      </c>
      <c r="AA47" s="14">
        <v>6.35</v>
      </c>
      <c r="AB47" s="14">
        <v>9.5399999999999991</v>
      </c>
      <c r="AC47" s="14">
        <v>12.71</v>
      </c>
    </row>
    <row r="48" spans="2:29">
      <c r="B48" s="1"/>
      <c r="C48" s="13">
        <v>36.57</v>
      </c>
      <c r="D48" s="13">
        <v>25.6</v>
      </c>
      <c r="E48" s="13">
        <v>12.27</v>
      </c>
      <c r="F48" s="13">
        <v>7.2</v>
      </c>
      <c r="G48" s="13">
        <v>3.21</v>
      </c>
      <c r="J48" s="19">
        <v>13</v>
      </c>
      <c r="K48" s="18">
        <v>10</v>
      </c>
      <c r="L48" s="18">
        <v>6</v>
      </c>
      <c r="M48" s="18">
        <v>5</v>
      </c>
      <c r="N48">
        <f>+Y48*10</f>
        <v>3</v>
      </c>
      <c r="O48" s="1" t="s">
        <v>259</v>
      </c>
      <c r="P48" s="1" t="s">
        <v>266</v>
      </c>
      <c r="Q48" s="1" t="s">
        <v>275</v>
      </c>
      <c r="R48" s="1" t="s">
        <v>286</v>
      </c>
      <c r="S48" s="1" t="s">
        <v>290</v>
      </c>
      <c r="T48" s="17" t="str">
        <f>+LEFT(O48, LEN(O48)-2)</f>
        <v>.3</v>
      </c>
      <c r="U48" s="17" t="str">
        <f t="shared" si="27"/>
        <v>.5</v>
      </c>
      <c r="V48" s="17" t="str">
        <f t="shared" si="28"/>
        <v>.6</v>
      </c>
      <c r="W48" s="17" t="str">
        <f t="shared" si="29"/>
        <v xml:space="preserve">1 </v>
      </c>
      <c r="X48" s="17" t="str">
        <f t="shared" si="30"/>
        <v>1.3</v>
      </c>
      <c r="Y48" s="14">
        <v>0.3</v>
      </c>
      <c r="Z48" s="14">
        <v>0.5</v>
      </c>
      <c r="AA48" s="14">
        <v>0.6</v>
      </c>
      <c r="AB48" s="14">
        <v>1</v>
      </c>
      <c r="AC48" s="14">
        <v>1.3</v>
      </c>
    </row>
    <row r="49" spans="2:13">
      <c r="B49" s="1"/>
      <c r="C49" s="13">
        <v>40.42</v>
      </c>
      <c r="D49" s="13">
        <v>24.3</v>
      </c>
      <c r="E49" s="13">
        <v>11.88</v>
      </c>
      <c r="F49" s="13">
        <v>7.25</v>
      </c>
      <c r="G49" s="13">
        <v>3.41</v>
      </c>
    </row>
    <row r="50" spans="2:13">
      <c r="B50" s="1"/>
      <c r="C50" s="13">
        <v>37.28</v>
      </c>
      <c r="D50" s="13">
        <v>25.6</v>
      </c>
      <c r="E50" s="13">
        <v>12.63</v>
      </c>
      <c r="F50" s="13">
        <v>7.1</v>
      </c>
      <c r="G50" s="13">
        <v>3.4</v>
      </c>
    </row>
    <row r="51" spans="2:13">
      <c r="B51" s="1"/>
      <c r="C51" s="13">
        <v>29.3</v>
      </c>
      <c r="D51" s="13">
        <v>23.4</v>
      </c>
      <c r="E51" s="13">
        <v>12.1</v>
      </c>
      <c r="F51" s="13">
        <v>7.22</v>
      </c>
      <c r="G51" s="13">
        <v>3.36</v>
      </c>
    </row>
    <row r="52" spans="2:13">
      <c r="B52" s="1"/>
      <c r="C52" s="13">
        <v>38.1</v>
      </c>
      <c r="D52" s="13">
        <v>23.4</v>
      </c>
      <c r="E52" s="13">
        <v>11.9</v>
      </c>
      <c r="F52" s="13">
        <v>7.22</v>
      </c>
      <c r="G52" s="13">
        <v>3.43</v>
      </c>
      <c r="H52" t="s">
        <v>360</v>
      </c>
      <c r="I52" t="s">
        <v>361</v>
      </c>
      <c r="J52" t="s">
        <v>362</v>
      </c>
      <c r="K52" t="s">
        <v>363</v>
      </c>
      <c r="L52" t="s">
        <v>364</v>
      </c>
      <c r="M52" t="s">
        <v>365</v>
      </c>
    </row>
    <row r="53" spans="2:13">
      <c r="B53" s="1"/>
      <c r="C53" s="13">
        <v>29.3</v>
      </c>
      <c r="D53" s="13">
        <v>23.5</v>
      </c>
      <c r="E53" s="13">
        <v>11.8</v>
      </c>
      <c r="F53" s="13">
        <v>7.18</v>
      </c>
      <c r="G53" s="13">
        <v>3.43</v>
      </c>
      <c r="H53" s="2">
        <v>1</v>
      </c>
      <c r="I53" s="1">
        <v>13</v>
      </c>
      <c r="J53" s="1">
        <v>11</v>
      </c>
      <c r="K53" s="1">
        <v>6.5</v>
      </c>
      <c r="L53" s="1">
        <v>5</v>
      </c>
      <c r="M53" s="1">
        <v>2.5</v>
      </c>
    </row>
    <row r="54" spans="2:13">
      <c r="B54" s="1"/>
      <c r="C54" s="13">
        <v>41.76</v>
      </c>
      <c r="D54" s="13">
        <v>24.5</v>
      </c>
      <c r="E54" s="13">
        <v>12.18</v>
      </c>
      <c r="F54" s="13">
        <v>7.2</v>
      </c>
      <c r="G54" s="13">
        <v>3.32</v>
      </c>
      <c r="H54" s="2">
        <v>2</v>
      </c>
      <c r="I54" s="1">
        <v>12.72</v>
      </c>
      <c r="J54" s="1">
        <v>9.51</v>
      </c>
      <c r="K54" s="1">
        <v>6.36</v>
      </c>
      <c r="L54" s="1">
        <v>3.77</v>
      </c>
      <c r="M54" s="1">
        <v>3.19</v>
      </c>
    </row>
    <row r="55" spans="2:13">
      <c r="B55" s="1"/>
      <c r="C55" s="13">
        <v>39.18</v>
      </c>
      <c r="D55" s="13">
        <v>24.1</v>
      </c>
      <c r="E55" s="13">
        <v>11.95</v>
      </c>
      <c r="F55" s="13">
        <v>6.97</v>
      </c>
      <c r="G55" s="13">
        <v>3.25</v>
      </c>
      <c r="H55" s="2">
        <v>3</v>
      </c>
      <c r="I55" s="1" t="s">
        <v>359</v>
      </c>
      <c r="J55" s="1" t="s">
        <v>359</v>
      </c>
      <c r="K55" s="1" t="s">
        <v>359</v>
      </c>
      <c r="L55" s="1" t="s">
        <v>359</v>
      </c>
      <c r="M55" s="1" t="s">
        <v>359</v>
      </c>
    </row>
    <row r="56" spans="2:13">
      <c r="B56" s="1"/>
      <c r="C56" s="13">
        <v>37.619999999999997</v>
      </c>
      <c r="D56" s="13">
        <v>24.2</v>
      </c>
      <c r="E56" s="13">
        <v>11.95</v>
      </c>
      <c r="F56" s="13">
        <v>6.99</v>
      </c>
      <c r="G56" s="13">
        <v>3.32</v>
      </c>
      <c r="H56" s="2">
        <v>4</v>
      </c>
      <c r="I56" s="1">
        <v>13.7</v>
      </c>
      <c r="J56" s="1">
        <v>10.52</v>
      </c>
      <c r="K56" s="1">
        <v>6.34</v>
      </c>
      <c r="L56" s="1">
        <v>5.76</v>
      </c>
      <c r="M56" s="1">
        <v>3.18</v>
      </c>
    </row>
    <row r="57" spans="2:13">
      <c r="B57" s="1"/>
      <c r="C57" s="13">
        <v>46.34</v>
      </c>
      <c r="D57" s="13">
        <v>27.14</v>
      </c>
      <c r="E57" s="13">
        <v>13.1</v>
      </c>
      <c r="F57" s="13">
        <v>8.0980000000000008</v>
      </c>
      <c r="G57" s="13">
        <v>3.3740000000000001</v>
      </c>
      <c r="H57" s="2">
        <v>5</v>
      </c>
      <c r="I57" s="1">
        <v>16.78</v>
      </c>
      <c r="J57" s="1">
        <v>10.54</v>
      </c>
      <c r="K57" s="1">
        <v>6.37</v>
      </c>
      <c r="L57" s="1">
        <v>5.77</v>
      </c>
      <c r="M57" s="1">
        <v>3.18</v>
      </c>
    </row>
    <row r="58" spans="2:13">
      <c r="B58" s="1"/>
      <c r="C58" s="13">
        <v>46.34</v>
      </c>
      <c r="D58" s="13">
        <v>26.027000000000001</v>
      </c>
      <c r="E58" s="13">
        <v>13.19</v>
      </c>
      <c r="F58" s="13">
        <v>7.335</v>
      </c>
      <c r="G58" s="13">
        <v>3.5579999999999998</v>
      </c>
      <c r="H58" s="2">
        <v>6</v>
      </c>
      <c r="I58" s="1">
        <v>12.68</v>
      </c>
      <c r="J58" s="1">
        <v>9.52</v>
      </c>
      <c r="K58" s="1">
        <v>6.32</v>
      </c>
      <c r="L58" s="1">
        <v>4.74</v>
      </c>
      <c r="M58" s="1">
        <v>3.16</v>
      </c>
    </row>
    <row r="59" spans="2:13">
      <c r="B59" s="1"/>
      <c r="C59" s="13">
        <v>45.23</v>
      </c>
      <c r="D59" s="13">
        <v>24.675000000000001</v>
      </c>
      <c r="E59" s="13">
        <v>13.286</v>
      </c>
      <c r="F59" s="13">
        <v>7.4649999999999999</v>
      </c>
      <c r="G59" s="13">
        <v>3.4990000000000001</v>
      </c>
      <c r="H59" s="2">
        <v>7</v>
      </c>
      <c r="I59" s="1">
        <v>13.7</v>
      </c>
      <c r="J59" s="1">
        <v>10.52</v>
      </c>
      <c r="K59" s="1">
        <v>6.32</v>
      </c>
      <c r="L59" s="1">
        <v>5.74</v>
      </c>
      <c r="M59" s="1">
        <v>4.18</v>
      </c>
    </row>
    <row r="60" spans="2:13">
      <c r="B60" s="1"/>
      <c r="C60" s="13">
        <v>37.200000000000003</v>
      </c>
      <c r="D60" s="13">
        <v>23.5</v>
      </c>
      <c r="E60" s="13">
        <v>12.4</v>
      </c>
      <c r="F60" s="13">
        <v>7.45</v>
      </c>
      <c r="G60" s="13">
        <v>3.46</v>
      </c>
      <c r="H60" s="2">
        <v>8</v>
      </c>
      <c r="I60" s="1">
        <v>13.66</v>
      </c>
      <c r="J60" s="1">
        <v>9.52</v>
      </c>
      <c r="K60" s="1">
        <v>6.35</v>
      </c>
      <c r="L60" s="1">
        <v>5.76</v>
      </c>
      <c r="M60" s="1">
        <v>3.16</v>
      </c>
    </row>
    <row r="61" spans="2:13">
      <c r="B61" s="1"/>
      <c r="C61" s="13">
        <v>38.299999999999997</v>
      </c>
      <c r="D61" s="13">
        <v>23.5</v>
      </c>
      <c r="E61" s="13">
        <v>12.1</v>
      </c>
      <c r="F61" s="13">
        <v>7.34</v>
      </c>
      <c r="G61" s="13">
        <v>3.4</v>
      </c>
      <c r="H61" s="2">
        <v>9</v>
      </c>
      <c r="I61" s="1">
        <v>13</v>
      </c>
      <c r="J61" s="1">
        <v>10</v>
      </c>
      <c r="K61" s="1">
        <v>7</v>
      </c>
      <c r="L61" s="1">
        <v>5</v>
      </c>
      <c r="M61" s="1">
        <v>4.3499999999999996</v>
      </c>
    </row>
    <row r="62" spans="2:13">
      <c r="B62" s="1"/>
      <c r="C62" s="13">
        <v>39.5</v>
      </c>
      <c r="D62" s="13">
        <v>24.1</v>
      </c>
      <c r="E62" s="13">
        <v>12.3</v>
      </c>
      <c r="F62" s="13">
        <v>7.3</v>
      </c>
      <c r="G62" s="13">
        <v>3.41</v>
      </c>
      <c r="H62" s="2">
        <v>10</v>
      </c>
      <c r="I62" s="1">
        <v>12.71</v>
      </c>
      <c r="J62" s="1">
        <v>9.5399999999999991</v>
      </c>
      <c r="K62" s="1">
        <v>6.35</v>
      </c>
      <c r="L62" s="1">
        <v>4.7699999999999996</v>
      </c>
      <c r="M62" s="1">
        <v>3.18</v>
      </c>
    </row>
    <row r="63" spans="2:13">
      <c r="B63" s="1"/>
      <c r="C63" s="13">
        <v>63.67</v>
      </c>
      <c r="D63" s="13">
        <v>23.15</v>
      </c>
      <c r="E63" s="13">
        <v>11.34</v>
      </c>
      <c r="F63" s="13">
        <v>7.15</v>
      </c>
      <c r="G63" s="13">
        <v>3.38</v>
      </c>
      <c r="H63" s="2">
        <v>11</v>
      </c>
      <c r="I63" s="1">
        <v>13</v>
      </c>
      <c r="J63" s="1">
        <v>10</v>
      </c>
      <c r="K63" s="1">
        <v>6</v>
      </c>
      <c r="L63" s="1">
        <v>5</v>
      </c>
      <c r="M63" s="1">
        <v>3</v>
      </c>
    </row>
    <row r="64" spans="2:13">
      <c r="B64" s="1"/>
      <c r="C64" s="13">
        <v>38.200000000000003</v>
      </c>
      <c r="D64" s="13">
        <v>22.47</v>
      </c>
      <c r="E64" s="13">
        <v>12.48</v>
      </c>
      <c r="F64" s="13">
        <v>7.02</v>
      </c>
      <c r="G64" s="13">
        <v>3.48</v>
      </c>
      <c r="H64" s="2" t="s">
        <v>356</v>
      </c>
      <c r="I64" s="13">
        <f>+AVERAGE(I53:I63)</f>
        <v>13.494999999999999</v>
      </c>
      <c r="J64" s="13">
        <f t="shared" ref="J64:M64" si="31">+AVERAGE(J53:J63)</f>
        <v>10.066999999999998</v>
      </c>
      <c r="K64" s="13">
        <f t="shared" si="31"/>
        <v>6.391</v>
      </c>
      <c r="L64" s="13">
        <f t="shared" si="31"/>
        <v>5.1310000000000002</v>
      </c>
      <c r="M64" s="13">
        <f t="shared" si="31"/>
        <v>3.3079999999999998</v>
      </c>
    </row>
    <row r="65" spans="2:16">
      <c r="B65" s="1"/>
      <c r="C65" s="13">
        <v>40.64</v>
      </c>
      <c r="D65" s="13">
        <v>23.58</v>
      </c>
      <c r="E65" s="13">
        <v>11.65</v>
      </c>
      <c r="F65" s="13">
        <v>7.14</v>
      </c>
      <c r="G65" s="13">
        <v>3.48</v>
      </c>
      <c r="H65" s="2" t="s">
        <v>357</v>
      </c>
      <c r="I65" s="1">
        <f>+MEDIAN(I53:I63)</f>
        <v>13</v>
      </c>
      <c r="J65" s="1">
        <f t="shared" ref="J65:M65" si="32">+MEDIAN(J53:J63)</f>
        <v>10</v>
      </c>
      <c r="K65" s="1">
        <f t="shared" si="32"/>
        <v>6.35</v>
      </c>
      <c r="L65" s="1">
        <f t="shared" si="32"/>
        <v>5</v>
      </c>
      <c r="M65" s="1">
        <f t="shared" si="32"/>
        <v>3.18</v>
      </c>
    </row>
    <row r="66" spans="2:16">
      <c r="B66" s="1"/>
      <c r="C66" s="13">
        <v>41.4</v>
      </c>
      <c r="D66" s="13">
        <v>25</v>
      </c>
      <c r="E66" s="13">
        <v>12.8</v>
      </c>
      <c r="F66" s="13">
        <v>7.3</v>
      </c>
      <c r="G66" s="13">
        <v>3.4000000000000004</v>
      </c>
      <c r="H66" s="2" t="s">
        <v>358</v>
      </c>
      <c r="I66" s="13">
        <f>+STDEV(I53:I63)</f>
        <v>1.2255905605960837</v>
      </c>
      <c r="J66" s="13">
        <f t="shared" ref="J66:M66" si="33">+STDEV(J53:J63)</f>
        <v>0.54772357180525943</v>
      </c>
      <c r="K66" s="13">
        <f t="shared" si="33"/>
        <v>0.2479000694724478</v>
      </c>
      <c r="L66" s="13">
        <f t="shared" si="33"/>
        <v>0.64614153936184204</v>
      </c>
      <c r="M66" s="13">
        <f t="shared" si="33"/>
        <v>0.54779963895976114</v>
      </c>
    </row>
    <row r="67" spans="2:16">
      <c r="B67" s="1"/>
      <c r="C67" s="13">
        <v>38.5</v>
      </c>
      <c r="D67" s="13">
        <v>24</v>
      </c>
      <c r="E67" s="13">
        <v>12.4</v>
      </c>
      <c r="F67" s="13">
        <v>7.7</v>
      </c>
      <c r="G67" s="13">
        <v>3.4000000000000004</v>
      </c>
    </row>
    <row r="68" spans="2:16">
      <c r="B68" s="1"/>
      <c r="C68" s="13">
        <v>42.3</v>
      </c>
      <c r="D68" s="13">
        <v>25.7</v>
      </c>
      <c r="E68" s="13">
        <v>12.8</v>
      </c>
      <c r="F68" s="13">
        <v>7.6499999999999995</v>
      </c>
      <c r="G68" s="13">
        <v>3.4000000000000004</v>
      </c>
    </row>
    <row r="69" spans="2:16">
      <c r="B69" s="1"/>
      <c r="C69" s="13">
        <v>41.05</v>
      </c>
      <c r="D69" s="13">
        <v>25.66</v>
      </c>
      <c r="E69" s="13">
        <v>13.18</v>
      </c>
      <c r="F69" s="13">
        <v>7.62</v>
      </c>
      <c r="G69" s="13">
        <v>3.258</v>
      </c>
    </row>
    <row r="70" spans="2:16">
      <c r="B70" s="1"/>
      <c r="C70" s="13">
        <v>41.05</v>
      </c>
      <c r="D70" s="13">
        <v>26.53</v>
      </c>
      <c r="E70" s="13">
        <v>12.42</v>
      </c>
      <c r="F70" s="13">
        <v>7.53</v>
      </c>
      <c r="G70" s="13">
        <v>3.52</v>
      </c>
    </row>
    <row r="71" spans="2:16">
      <c r="B71" s="1"/>
      <c r="C71" s="13">
        <v>45.88</v>
      </c>
      <c r="D71" s="13">
        <v>25.32</v>
      </c>
      <c r="E71" s="13">
        <v>13.04</v>
      </c>
      <c r="F71" s="13">
        <v>7.01</v>
      </c>
      <c r="G71" s="13">
        <v>3.59</v>
      </c>
      <c r="I71" t="s">
        <v>378</v>
      </c>
      <c r="K71" t="s">
        <v>376</v>
      </c>
      <c r="L71" t="s">
        <v>375</v>
      </c>
      <c r="M71" t="s">
        <v>379</v>
      </c>
      <c r="O71" t="s">
        <v>380</v>
      </c>
      <c r="P71" t="s">
        <v>377</v>
      </c>
    </row>
    <row r="72" spans="2:16">
      <c r="B72" s="1" t="s">
        <v>366</v>
      </c>
      <c r="C72" s="13">
        <f>+AVERAGE(C38:C71)</f>
        <v>39.111411764705885</v>
      </c>
      <c r="D72" s="13">
        <f t="shared" ref="D72:G72" si="34">+AVERAGE(D38:D71)</f>
        <v>24.00094117647059</v>
      </c>
      <c r="E72" s="13">
        <f t="shared" si="34"/>
        <v>12.117088235294117</v>
      </c>
      <c r="F72" s="13">
        <f t="shared" si="34"/>
        <v>7.2235000000000005</v>
      </c>
      <c r="G72" s="13">
        <f t="shared" si="34"/>
        <v>3.4017058823529411</v>
      </c>
      <c r="I72">
        <v>1.2255905605960837</v>
      </c>
      <c r="K72" s="1">
        <v>13</v>
      </c>
      <c r="L72" s="15">
        <f>+PI()*K72^2/100/4</f>
        <v>1.3273228961416876</v>
      </c>
      <c r="M72">
        <v>39.5</v>
      </c>
      <c r="O72">
        <v>5.9776532898928449</v>
      </c>
      <c r="P72" s="15">
        <v>0.25026990959604745</v>
      </c>
    </row>
    <row r="73" spans="2:16">
      <c r="B73" s="1" t="s">
        <v>368</v>
      </c>
      <c r="C73" s="13">
        <f>+MEDIAN(C39:C71)</f>
        <v>39.5</v>
      </c>
      <c r="D73" s="13">
        <f t="shared" ref="D73:G73" si="35">+MEDIAN(D39:D71)</f>
        <v>24.2</v>
      </c>
      <c r="E73" s="13">
        <f t="shared" si="35"/>
        <v>12.27</v>
      </c>
      <c r="F73" s="13">
        <f t="shared" si="35"/>
        <v>7.22</v>
      </c>
      <c r="G73" s="13">
        <f t="shared" si="35"/>
        <v>3.4000000000000004</v>
      </c>
      <c r="I73">
        <v>0.54772357180525943</v>
      </c>
      <c r="K73" s="1">
        <v>10</v>
      </c>
      <c r="L73" s="15">
        <f t="shared" ref="L73:L76" si="36">+PI()*K73^2/100/4</f>
        <v>0.78539816339744828</v>
      </c>
      <c r="M73">
        <v>24.2</v>
      </c>
      <c r="O73">
        <v>1.1953692619222256</v>
      </c>
      <c r="P73" s="15">
        <v>8.6036217469068227E-2</v>
      </c>
    </row>
    <row r="74" spans="2:16">
      <c r="B74" s="1" t="s">
        <v>369</v>
      </c>
      <c r="C74" s="13">
        <f>+STDEV(C39:C71)</f>
        <v>5.9776532898928449</v>
      </c>
      <c r="D74" s="13">
        <f t="shared" ref="D74:G74" si="37">+STDEV(D39:D71)</f>
        <v>1.1953692619222256</v>
      </c>
      <c r="E74" s="13">
        <f t="shared" si="37"/>
        <v>0.5356042219547541</v>
      </c>
      <c r="F74" s="13">
        <f t="shared" si="37"/>
        <v>0.23341068387819119</v>
      </c>
      <c r="G74" s="13">
        <f t="shared" si="37"/>
        <v>9.3720338742128956E-2</v>
      </c>
      <c r="I74">
        <v>0.2479000694724478</v>
      </c>
      <c r="K74" s="1">
        <v>6.35</v>
      </c>
      <c r="L74" s="15">
        <f t="shared" si="36"/>
        <v>0.31669217443593606</v>
      </c>
      <c r="M74">
        <v>12.27</v>
      </c>
      <c r="O74">
        <v>0.5356042219547541</v>
      </c>
      <c r="P74" s="15">
        <v>2.4726932927259564E-2</v>
      </c>
    </row>
    <row r="75" spans="2:16">
      <c r="B75" s="1" t="s">
        <v>370</v>
      </c>
      <c r="C75" s="13">
        <f>+MAX(C39:C71)</f>
        <v>63.67</v>
      </c>
      <c r="D75" s="13">
        <f t="shared" ref="D75:G75" si="38">+MAX(D39:D71)</f>
        <v>27.14</v>
      </c>
      <c r="E75" s="13">
        <f t="shared" si="38"/>
        <v>13.286</v>
      </c>
      <c r="F75" s="13">
        <f t="shared" si="38"/>
        <v>8.0980000000000008</v>
      </c>
      <c r="G75" s="13">
        <f t="shared" si="38"/>
        <v>3.61</v>
      </c>
      <c r="I75">
        <v>0.64614153936184204</v>
      </c>
      <c r="K75" s="1">
        <v>5</v>
      </c>
      <c r="L75" s="15">
        <f t="shared" si="36"/>
        <v>0.19634954084936207</v>
      </c>
      <c r="M75">
        <v>7.22</v>
      </c>
      <c r="O75">
        <v>0.23341068387819119</v>
      </c>
      <c r="P75" s="15">
        <v>5.0747837830959076E-2</v>
      </c>
    </row>
    <row r="76" spans="2:16">
      <c r="B76" s="1" t="s">
        <v>371</v>
      </c>
      <c r="C76" s="13">
        <f>+MIN(C39:C71)</f>
        <v>29.3</v>
      </c>
      <c r="D76" s="13">
        <f t="shared" ref="D76:G76" si="39">+MIN(D39:D71)</f>
        <v>22.47</v>
      </c>
      <c r="E76" s="13">
        <f t="shared" si="39"/>
        <v>11.34</v>
      </c>
      <c r="F76" s="13">
        <f t="shared" si="39"/>
        <v>6.97</v>
      </c>
      <c r="G76" s="13">
        <f t="shared" si="39"/>
        <v>3.21</v>
      </c>
      <c r="I76">
        <v>0.54779963895976114</v>
      </c>
      <c r="K76" s="1">
        <v>3.18</v>
      </c>
      <c r="L76" s="15">
        <f t="shared" si="36"/>
        <v>7.9422603875403563E-2</v>
      </c>
      <c r="M76">
        <v>3.4000000000000004</v>
      </c>
      <c r="O76">
        <v>9.3720338742128956E-2</v>
      </c>
      <c r="P76" s="15">
        <v>2.7363316810182513E-2</v>
      </c>
    </row>
    <row r="77" spans="2:16">
      <c r="B77" s="20" t="s">
        <v>372</v>
      </c>
      <c r="C77" s="13">
        <f>+PERCENTILE(C39:C71,0.16)</f>
        <v>36.570120000000003</v>
      </c>
      <c r="D77" s="13">
        <f t="shared" ref="D77:G77" si="40">+PERCENTILE(D39:D71,0.16)</f>
        <v>23.4</v>
      </c>
      <c r="E77" s="13">
        <f t="shared" si="40"/>
        <v>11.809600000000001</v>
      </c>
      <c r="F77" s="13">
        <f t="shared" si="40"/>
        <v>7.1048</v>
      </c>
      <c r="G77" s="13">
        <f t="shared" si="40"/>
        <v>3.32</v>
      </c>
    </row>
    <row r="78" spans="2:16">
      <c r="B78" s="20" t="s">
        <v>373</v>
      </c>
      <c r="C78" s="13">
        <f>+PERCENTILE(C39:C71,0.84)</f>
        <v>44.368879999999997</v>
      </c>
      <c r="D78" s="13">
        <f t="shared" ref="D78:G78" si="41">+PERCENTILE(D39:D71,0.84)</f>
        <v>25.652799999999999</v>
      </c>
      <c r="E78" s="13">
        <f t="shared" si="41"/>
        <v>12.8</v>
      </c>
      <c r="F78" s="13">
        <f t="shared" si="41"/>
        <v>7.4631999999999996</v>
      </c>
      <c r="G78" s="13">
        <f t="shared" si="41"/>
        <v>3.4967200000000003</v>
      </c>
    </row>
    <row r="79" spans="2:16">
      <c r="B79" s="1" t="s">
        <v>374</v>
      </c>
      <c r="C79" s="13">
        <f>+(C78-C77)/2</f>
        <v>3.8993799999999972</v>
      </c>
      <c r="D79" s="13">
        <f t="shared" ref="D79:G79" si="42">+(D78-D77)/2</f>
        <v>1.1264000000000003</v>
      </c>
      <c r="E79" s="13">
        <f t="shared" si="42"/>
        <v>0.49519999999999964</v>
      </c>
      <c r="F79" s="13">
        <f t="shared" si="42"/>
        <v>0.1791999999999998</v>
      </c>
      <c r="G79" s="13">
        <f t="shared" si="42"/>
        <v>8.8360000000000216E-2</v>
      </c>
      <c r="J79" s="22"/>
      <c r="K79" s="22" t="s">
        <v>381</v>
      </c>
      <c r="L79" s="22" t="s">
        <v>382</v>
      </c>
      <c r="M79" s="22" t="s">
        <v>383</v>
      </c>
      <c r="N79" s="22" t="s">
        <v>384</v>
      </c>
    </row>
    <row r="80" spans="2:16" ht="15">
      <c r="J80" s="21">
        <v>1</v>
      </c>
      <c r="K80" s="22">
        <v>13</v>
      </c>
      <c r="L80" s="22">
        <v>39.5</v>
      </c>
      <c r="M80" s="23">
        <f>1250*K80/1000*L80/100</f>
        <v>6.4187500000000002</v>
      </c>
      <c r="N80" s="24">
        <f>9.81*(K80/1000)^3*PI()/6*(7800-1250)</f>
        <v>7.3916090172627916E-2</v>
      </c>
    </row>
    <row r="81" spans="3:17" ht="15">
      <c r="C81">
        <f>+(C79-C74)/C74</f>
        <v>-0.34767377582885922</v>
      </c>
      <c r="D81">
        <f t="shared" ref="D81:G81" si="43">+(D79-D74)/D74</f>
        <v>-5.7697034815265856E-2</v>
      </c>
      <c r="E81">
        <f t="shared" si="43"/>
        <v>-7.5436712965581632E-2</v>
      </c>
      <c r="F81">
        <f t="shared" si="43"/>
        <v>-0.23225450942289358</v>
      </c>
      <c r="G81">
        <f t="shared" si="43"/>
        <v>-5.7195042336303167E-2</v>
      </c>
      <c r="J81" s="21">
        <v>2</v>
      </c>
      <c r="K81" s="22">
        <v>10</v>
      </c>
      <c r="L81" s="22">
        <v>24.2</v>
      </c>
      <c r="M81" s="23">
        <f t="shared" ref="M81:M84" si="44">1250*K81/1000*L81/100</f>
        <v>3.0249999999999999</v>
      </c>
      <c r="N81" s="24">
        <f t="shared" ref="N81:N84" si="45">9.81*(K81/1000)^3*PI()/6*(7800-1250)</f>
        <v>3.3644101125456502E-2</v>
      </c>
    </row>
    <row r="82" spans="3:17" ht="15">
      <c r="J82" s="21">
        <v>3</v>
      </c>
      <c r="K82" s="22">
        <v>6.35</v>
      </c>
      <c r="L82" s="22">
        <v>12.27</v>
      </c>
      <c r="M82" s="23">
        <f t="shared" si="44"/>
        <v>0.97393125000000003</v>
      </c>
      <c r="N82" s="24">
        <f t="shared" si="45"/>
        <v>8.6145005994582424E-3</v>
      </c>
    </row>
    <row r="83" spans="3:17" ht="15">
      <c r="J83" s="21">
        <v>4</v>
      </c>
      <c r="K83" s="22">
        <v>5</v>
      </c>
      <c r="L83" s="22">
        <v>7.22</v>
      </c>
      <c r="M83" s="23">
        <f t="shared" si="44"/>
        <v>0.45124999999999998</v>
      </c>
      <c r="N83" s="24">
        <f t="shared" si="45"/>
        <v>4.2055126406820627E-3</v>
      </c>
    </row>
    <row r="84" spans="3:17" ht="15">
      <c r="J84" s="21">
        <v>5</v>
      </c>
      <c r="K84" s="22">
        <v>3.18</v>
      </c>
      <c r="L84" s="22">
        <v>3.4000000000000004</v>
      </c>
      <c r="M84" s="23">
        <f t="shared" si="44"/>
        <v>0.13515000000000002</v>
      </c>
      <c r="N84" s="24">
        <f t="shared" si="45"/>
        <v>1.0819078941429906E-3</v>
      </c>
    </row>
    <row r="88" spans="3:17">
      <c r="K88" t="s">
        <v>384</v>
      </c>
      <c r="L88" t="s">
        <v>385</v>
      </c>
      <c r="N88" t="s">
        <v>386</v>
      </c>
      <c r="O88" t="s">
        <v>387</v>
      </c>
      <c r="P88" t="s">
        <v>388</v>
      </c>
      <c r="Q88" t="s">
        <v>389</v>
      </c>
    </row>
    <row r="89" spans="3:17">
      <c r="K89">
        <v>7.3916090172627916E-2</v>
      </c>
      <c r="L89">
        <f>+L80/100*K80/1000</f>
        <v>5.1349999999999998E-3</v>
      </c>
      <c r="N89">
        <v>1.2255905605960837</v>
      </c>
      <c r="O89">
        <v>5.9776532898928449</v>
      </c>
      <c r="P89">
        <f>+SQRT((N89/K80)^2+(O89/L80)^2)*L89</f>
        <v>9.1555302692287587E-4</v>
      </c>
      <c r="Q89">
        <f>+K89*SQRT(3*(N89/L80)^2)</f>
        <v>3.9723538319994247E-3</v>
      </c>
    </row>
    <row r="90" spans="3:17">
      <c r="K90">
        <v>3.3644101125456502E-2</v>
      </c>
      <c r="L90">
        <f t="shared" ref="L90:L93" si="46">+L81/100*K81/1000</f>
        <v>2.4199999999999998E-3</v>
      </c>
      <c r="N90">
        <v>0.54772357180525943</v>
      </c>
      <c r="O90">
        <v>1.1953692619222256</v>
      </c>
      <c r="P90">
        <f t="shared" ref="P90:P93" si="47">+SQRT((N90/K81)^2+(O90/L81)^2)*L90</f>
        <v>1.7848905231020745E-4</v>
      </c>
      <c r="Q90">
        <f t="shared" ref="Q90:Q93" si="48">+K90*SQRT(3*(N90/L81)^2)</f>
        <v>1.3189114017458316E-3</v>
      </c>
    </row>
    <row r="91" spans="3:17">
      <c r="K91">
        <v>8.6145005994582424E-3</v>
      </c>
      <c r="L91">
        <f t="shared" si="46"/>
        <v>7.7914499999999986E-4</v>
      </c>
      <c r="N91">
        <v>0.2479000694724478</v>
      </c>
      <c r="O91">
        <v>0.5356042219547541</v>
      </c>
      <c r="P91">
        <f t="shared" si="47"/>
        <v>4.5628430078363396E-5</v>
      </c>
      <c r="Q91">
        <f t="shared" si="48"/>
        <v>3.014552270491095E-4</v>
      </c>
    </row>
    <row r="92" spans="3:17">
      <c r="K92">
        <v>4.2055126406820627E-3</v>
      </c>
      <c r="L92">
        <f t="shared" si="46"/>
        <v>3.6099999999999999E-4</v>
      </c>
      <c r="N92">
        <v>0.64614153936184204</v>
      </c>
      <c r="O92">
        <v>0.23341068387819119</v>
      </c>
      <c r="P92">
        <f t="shared" si="47"/>
        <v>4.8089045284001815E-5</v>
      </c>
      <c r="Q92">
        <f t="shared" si="48"/>
        <v>6.5188356882476726E-4</v>
      </c>
    </row>
    <row r="93" spans="3:17">
      <c r="K93">
        <v>1.0819078941429906E-3</v>
      </c>
      <c r="L93">
        <f t="shared" si="46"/>
        <v>1.0812E-4</v>
      </c>
      <c r="N93">
        <v>0.54779963895976114</v>
      </c>
      <c r="O93">
        <v>9.3720338742128956E-2</v>
      </c>
      <c r="P93">
        <f t="shared" si="47"/>
        <v>1.8862127298717008E-5</v>
      </c>
      <c r="Q93">
        <f t="shared" si="48"/>
        <v>3.019212922467128E-4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</dc:creator>
  <cp:lastModifiedBy>Emmanuel Boss</cp:lastModifiedBy>
  <dcterms:created xsi:type="dcterms:W3CDTF">2014-01-13T18:45:41Z</dcterms:created>
  <dcterms:modified xsi:type="dcterms:W3CDTF">2014-02-20T01:20:24Z</dcterms:modified>
</cp:coreProperties>
</file>