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manuel.boss/Desktop/SMS204/Week1/"/>
    </mc:Choice>
  </mc:AlternateContent>
  <xr:revisionPtr revIDLastSave="0" documentId="13_ncr:1_{471E1BA8-21DA-0643-938D-8AEC04996E6C}" xr6:coauthVersionLast="45" xr6:coauthVersionMax="45" xr10:uidLastSave="{00000000-0000-0000-0000-000000000000}"/>
  <bookViews>
    <workbookView xWindow="0" yWindow="460" windowWidth="25600" windowHeight="14740" activeTab="1" xr2:uid="{00000000-000D-0000-FFFF-FFFF00000000}"/>
  </bookViews>
  <sheets>
    <sheet name="Sinking Data" sheetId="2" r:id="rId1"/>
    <sheet name="Organized Settling data" sheetId="3" r:id="rId2"/>
    <sheet name="Rod dat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2" i="3" l="1"/>
  <c r="Q62" i="3"/>
  <c r="R62" i="3"/>
  <c r="S62" i="3"/>
  <c r="O62" i="3"/>
  <c r="O61" i="3"/>
  <c r="O63" i="3"/>
  <c r="O64" i="3"/>
  <c r="O65" i="3"/>
  <c r="O66" i="3"/>
  <c r="E45" i="3" l="1"/>
  <c r="E46" i="3"/>
  <c r="E47" i="3"/>
  <c r="E48" i="3"/>
  <c r="E44" i="3"/>
  <c r="T95" i="4" l="1"/>
  <c r="S95" i="4"/>
  <c r="R95" i="4"/>
  <c r="Q95" i="4"/>
  <c r="Q96" i="4" s="1"/>
  <c r="P95" i="4"/>
  <c r="O95" i="4"/>
  <c r="N95" i="4"/>
  <c r="N96" i="4" s="1"/>
  <c r="M95" i="4"/>
  <c r="L69" i="3"/>
  <c r="O147" i="2"/>
  <c r="M97" i="4" l="1"/>
  <c r="M96" i="4"/>
  <c r="O97" i="4"/>
  <c r="O98" i="4" s="1"/>
  <c r="O96" i="4"/>
  <c r="P97" i="4"/>
  <c r="P96" i="4"/>
  <c r="R97" i="4"/>
  <c r="R96" i="4"/>
  <c r="S97" i="4"/>
  <c r="S96" i="4"/>
  <c r="T97" i="4"/>
  <c r="T98" i="4" s="1"/>
  <c r="T96" i="4"/>
  <c r="N97" i="4"/>
  <c r="N98" i="4" s="1"/>
  <c r="Q97" i="4"/>
  <c r="Q98" i="4" s="1"/>
  <c r="H72" i="3"/>
  <c r="G73" i="3"/>
  <c r="H73" i="3" s="1"/>
  <c r="G72" i="3"/>
  <c r="G71" i="3"/>
  <c r="H71" i="3" s="1"/>
  <c r="G70" i="3"/>
  <c r="H70" i="3" s="1"/>
  <c r="G69" i="3"/>
  <c r="H69" i="3" s="1"/>
  <c r="S61" i="3"/>
  <c r="R61" i="3"/>
  <c r="Q61" i="3"/>
  <c r="P61" i="3"/>
  <c r="L25" i="3"/>
  <c r="K25" i="3"/>
  <c r="J25" i="3"/>
  <c r="I25" i="3"/>
  <c r="H25" i="3"/>
  <c r="F25" i="3"/>
  <c r="E25" i="3"/>
  <c r="D25" i="3"/>
  <c r="C25" i="3"/>
  <c r="B25" i="3"/>
  <c r="L24" i="3"/>
  <c r="K24" i="3"/>
  <c r="J24" i="3"/>
  <c r="I24" i="3"/>
  <c r="H24" i="3"/>
  <c r="F24" i="3"/>
  <c r="E24" i="3"/>
  <c r="D24" i="3"/>
  <c r="C24" i="3"/>
  <c r="B24" i="3"/>
  <c r="L23" i="3"/>
  <c r="K23" i="3"/>
  <c r="J23" i="3"/>
  <c r="I23" i="3"/>
  <c r="H23" i="3"/>
  <c r="F23" i="3"/>
  <c r="E23" i="3"/>
  <c r="D23" i="3"/>
  <c r="C23" i="3"/>
  <c r="B23" i="3"/>
  <c r="L22" i="3"/>
  <c r="K22" i="3"/>
  <c r="J22" i="3"/>
  <c r="I22" i="3"/>
  <c r="H22" i="3"/>
  <c r="F22" i="3"/>
  <c r="E22" i="3"/>
  <c r="D22" i="3"/>
  <c r="C22" i="3"/>
  <c r="B22" i="3"/>
  <c r="R98" i="4" l="1"/>
  <c r="P98" i="4"/>
  <c r="P64" i="3"/>
  <c r="P66" i="3"/>
  <c r="P65" i="3"/>
  <c r="P63" i="3"/>
  <c r="Q63" i="3"/>
  <c r="Q65" i="3"/>
  <c r="Q64" i="3"/>
  <c r="Q66" i="3"/>
  <c r="R65" i="3"/>
  <c r="R64" i="3"/>
  <c r="R66" i="3"/>
  <c r="R63" i="3"/>
  <c r="S66" i="3"/>
  <c r="S64" i="3"/>
  <c r="S65" i="3"/>
  <c r="S63" i="3"/>
  <c r="S98" i="4"/>
  <c r="M98" i="4"/>
  <c r="J128" i="2"/>
  <c r="I128" i="2"/>
  <c r="H128" i="2"/>
  <c r="J127" i="2"/>
  <c r="I127" i="2"/>
  <c r="H127" i="2"/>
  <c r="J126" i="2"/>
  <c r="I126" i="2"/>
  <c r="H126" i="2"/>
  <c r="J125" i="2"/>
  <c r="I125" i="2"/>
  <c r="H125" i="2"/>
  <c r="J124" i="2"/>
  <c r="I124" i="2"/>
  <c r="H1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L100" authorId="0" shapeId="0" xr:uid="{D452562F-E08C-7E4E-A75C-7885EAD4304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<sst xmlns="http://schemas.openxmlformats.org/spreadsheetml/2006/main" count="1011" uniqueCount="417">
  <si>
    <t>Bead Size</t>
  </si>
  <si>
    <t>Bead Diameter</t>
  </si>
  <si>
    <t>Bead Mass</t>
  </si>
  <si>
    <t>Sinking Time (1)</t>
  </si>
  <si>
    <t>Sinking Speed (3)</t>
  </si>
  <si>
    <t>Size 1</t>
  </si>
  <si>
    <t>Size 2</t>
  </si>
  <si>
    <t>Size 3</t>
  </si>
  <si>
    <t>Size 4</t>
  </si>
  <si>
    <t>Size 5</t>
  </si>
  <si>
    <t>Sinking Speed(1)</t>
  </si>
  <si>
    <t>Sinking   Speed (2)</t>
  </si>
  <si>
    <t>Sinking     Time (2)</t>
  </si>
  <si>
    <t>Sinking      Time (3)</t>
  </si>
  <si>
    <t>Bead sinking data</t>
  </si>
  <si>
    <t>List Student Names Below:</t>
  </si>
  <si>
    <t xml:space="preserve">Team Name: </t>
  </si>
  <si>
    <t>Team Name: Sea Stars</t>
  </si>
  <si>
    <t xml:space="preserve">Katie </t>
  </si>
  <si>
    <t>Sam</t>
  </si>
  <si>
    <t>Ashley</t>
  </si>
  <si>
    <t>Nick</t>
  </si>
  <si>
    <t>Ashley C.</t>
  </si>
  <si>
    <t>Molly</t>
  </si>
  <si>
    <t>Nick G.</t>
  </si>
  <si>
    <t>Team Name:  Narwhal</t>
  </si>
  <si>
    <t>14.38*</t>
  </si>
  <si>
    <t>2.64*</t>
  </si>
  <si>
    <r>
      <t>Team Name:</t>
    </r>
    <r>
      <rPr>
        <b/>
        <i/>
        <sz val="11"/>
        <color theme="1"/>
        <rFont val="Calibri"/>
        <family val="2"/>
        <scheme val="minor"/>
      </rPr>
      <t xml:space="preserve"> Mola mola</t>
    </r>
  </si>
  <si>
    <t>Bailey S.</t>
  </si>
  <si>
    <t>Shay H.</t>
  </si>
  <si>
    <t>Mikayla S.</t>
  </si>
  <si>
    <t>Bead Diameter(mm)</t>
  </si>
  <si>
    <t>Bead Mass (g)</t>
  </si>
  <si>
    <t>Sinking Time (1) (s)</t>
  </si>
  <si>
    <t>Sinking     Time (2) (s)</t>
  </si>
  <si>
    <t>Sinking      Time (3) (s)</t>
  </si>
  <si>
    <t>Sinking Speed(1)(mm/s)</t>
  </si>
  <si>
    <t>Sinking   Speed (2) (mm/s)</t>
  </si>
  <si>
    <t>Sinking Speed (3) (mm/s)</t>
  </si>
  <si>
    <t>Team Name: Real Isopod Hours</t>
  </si>
  <si>
    <t>Ryan H.</t>
  </si>
  <si>
    <t>Hannah P.</t>
  </si>
  <si>
    <t>David B.</t>
  </si>
  <si>
    <t>Henry C.</t>
  </si>
  <si>
    <t>4.75 mm</t>
  </si>
  <si>
    <t>6.33 mm</t>
  </si>
  <si>
    <t>9.49 mm</t>
  </si>
  <si>
    <t>12.68 mm</t>
  </si>
  <si>
    <t>.43 g</t>
  </si>
  <si>
    <t>1.03 g</t>
  </si>
  <si>
    <t>3.46 g</t>
  </si>
  <si>
    <t>8.36 g</t>
  </si>
  <si>
    <t>6.99 s</t>
  </si>
  <si>
    <t>4.52 s</t>
  </si>
  <si>
    <t>2.29 s</t>
  </si>
  <si>
    <t>15.1 s</t>
  </si>
  <si>
    <t>7.07 s</t>
  </si>
  <si>
    <t>4.20 s</t>
  </si>
  <si>
    <t>2.43 s</t>
  </si>
  <si>
    <t>1.45 s</t>
  </si>
  <si>
    <t>14.40 s</t>
  </si>
  <si>
    <t>6.89 s</t>
  </si>
  <si>
    <t>4.27 s</t>
  </si>
  <si>
    <t>2.16 s</t>
  </si>
  <si>
    <t>1.51 s</t>
  </si>
  <si>
    <t>2.43 cm/s</t>
  </si>
  <si>
    <t>5.43 cm/s</t>
  </si>
  <si>
    <t>8.4 cm/s</t>
  </si>
  <si>
    <t>16.6 cm/s</t>
  </si>
  <si>
    <t>25.2 cm/s</t>
  </si>
  <si>
    <t>2.55 cm/s</t>
  </si>
  <si>
    <t>5.37 cm/s</t>
  </si>
  <si>
    <t>9.05 cm/s</t>
  </si>
  <si>
    <t>15.6 cm/s</t>
  </si>
  <si>
    <t>26.2 cm/s</t>
  </si>
  <si>
    <t>2.64 cm/s</t>
  </si>
  <si>
    <t>5.52 cm/s</t>
  </si>
  <si>
    <t>8.90 cm/s</t>
  </si>
  <si>
    <t>17.59 cm/s</t>
  </si>
  <si>
    <t>25.17 cm/s</t>
  </si>
  <si>
    <t>Team Name: Lightning Whelk</t>
  </si>
  <si>
    <t>12.6 mm</t>
  </si>
  <si>
    <t>8.19 g</t>
  </si>
  <si>
    <t>1.31 s</t>
  </si>
  <si>
    <t>1.35 s</t>
  </si>
  <si>
    <t>1.25 s</t>
  </si>
  <si>
    <t>31.7 cm/s</t>
  </si>
  <si>
    <t>30.7 cm/s</t>
  </si>
  <si>
    <t>33.2 cm/s</t>
  </si>
  <si>
    <t>9.5 mm</t>
  </si>
  <si>
    <t>3.47 g</t>
  </si>
  <si>
    <t>2.00 s</t>
  </si>
  <si>
    <t>1.97 s</t>
  </si>
  <si>
    <t>1.91 s</t>
  </si>
  <si>
    <t>30.8 cm/s</t>
  </si>
  <si>
    <t>21.1 cm/s</t>
  </si>
  <si>
    <t>21.7 cm/s</t>
  </si>
  <si>
    <t>6.3 mm</t>
  </si>
  <si>
    <t>1.02 g</t>
  </si>
  <si>
    <t>4.22 s</t>
  </si>
  <si>
    <t>3.91 s</t>
  </si>
  <si>
    <t>4.03 s</t>
  </si>
  <si>
    <t>9.83 cm/s</t>
  </si>
  <si>
    <t>10.6 cm/s</t>
  </si>
  <si>
    <t>10.3 cm/s</t>
  </si>
  <si>
    <t>4.7 mm</t>
  </si>
  <si>
    <t>0.42 g</t>
  </si>
  <si>
    <t>6.78 s</t>
  </si>
  <si>
    <t>6.87 s</t>
  </si>
  <si>
    <t>6.75 s</t>
  </si>
  <si>
    <t>6.04 cm/s</t>
  </si>
  <si>
    <t>6.12 cm/s</t>
  </si>
  <si>
    <t>6.15 cm/s</t>
  </si>
  <si>
    <t>3.1 mm</t>
  </si>
  <si>
    <t>0.13 g</t>
  </si>
  <si>
    <t>14.75 s</t>
  </si>
  <si>
    <t>15.59 s</t>
  </si>
  <si>
    <t>2.93 cm/s</t>
  </si>
  <si>
    <t>2.81 cm/s</t>
  </si>
  <si>
    <t>2.66 cm/s</t>
  </si>
  <si>
    <t>Megan D.</t>
  </si>
  <si>
    <t>Raffaele</t>
  </si>
  <si>
    <t>Sam B.</t>
  </si>
  <si>
    <t>Alex S.</t>
  </si>
  <si>
    <t>Team Name: The Horseshoe Crabs</t>
  </si>
  <si>
    <t>Leah McCluskey</t>
  </si>
  <si>
    <t>Montana benning</t>
  </si>
  <si>
    <t>Lily hanks</t>
  </si>
  <si>
    <t>Courtney Withey</t>
  </si>
  <si>
    <t>Team Name: Shark Bait</t>
  </si>
  <si>
    <t>Claire Curran</t>
  </si>
  <si>
    <t>Sydney Jackson</t>
  </si>
  <si>
    <t>Taylor Bouchard</t>
  </si>
  <si>
    <t>Kelsey Davis</t>
  </si>
  <si>
    <t>Team Name: Lil' Sebastian</t>
  </si>
  <si>
    <t>0.4 g</t>
  </si>
  <si>
    <t>0.1 g</t>
  </si>
  <si>
    <t>1.0 g</t>
  </si>
  <si>
    <t>3.5 g</t>
  </si>
  <si>
    <t>8.4 g</t>
  </si>
  <si>
    <t>14.8 s</t>
  </si>
  <si>
    <t>7.0 s</t>
  </si>
  <si>
    <t>4.1 s</t>
  </si>
  <si>
    <t>1.9 s</t>
  </si>
  <si>
    <t>1.2 s</t>
  </si>
  <si>
    <t>15.0 s</t>
  </si>
  <si>
    <t>4.0 s</t>
  </si>
  <si>
    <t>2.0 s</t>
  </si>
  <si>
    <t>1.4 s</t>
  </si>
  <si>
    <t>14.4 s</t>
  </si>
  <si>
    <t>6.8 s</t>
  </si>
  <si>
    <t>1.3 s</t>
  </si>
  <si>
    <t>2.6 mm/s</t>
  </si>
  <si>
    <t>5.4 mm/s</t>
  </si>
  <si>
    <t>9.3 mm/s</t>
  </si>
  <si>
    <t>20.0 mm/s</t>
  </si>
  <si>
    <t>31.7 mm/s</t>
  </si>
  <si>
    <t>2.5 mm/s</t>
  </si>
  <si>
    <t>5.6 mm/s</t>
  </si>
  <si>
    <t>9.5 mm/s</t>
  </si>
  <si>
    <t>19.0 mm/s</t>
  </si>
  <si>
    <t>27.1 mm/s</t>
  </si>
  <si>
    <t>29.2 mm/s</t>
  </si>
  <si>
    <t>Sydney Baratta</t>
  </si>
  <si>
    <t>Team Name: S.S. Nemo</t>
  </si>
  <si>
    <t>Gwen</t>
  </si>
  <si>
    <t>Ciara Larence</t>
  </si>
  <si>
    <t>Skylar Stepankiw</t>
  </si>
  <si>
    <t>Alexis</t>
  </si>
  <si>
    <t>Bead Diameter (mm)</t>
  </si>
  <si>
    <t>Sinking Time (1) (sec)</t>
  </si>
  <si>
    <t>Sinking     Time (2) (sec)</t>
  </si>
  <si>
    <t>Sinking      Time (3) (sec)</t>
  </si>
  <si>
    <t>Sinking Speed(1) (mm/sec)</t>
  </si>
  <si>
    <t>Sinking   Speed (2) (mm/sec)</t>
  </si>
  <si>
    <t>Sinking Speed (3) (mm/sec)</t>
  </si>
  <si>
    <t>Team Name: The Kriller Krew</t>
  </si>
  <si>
    <t>Emma Spies</t>
  </si>
  <si>
    <t>Bradlyn McEttrick</t>
  </si>
  <si>
    <t>Cameron Coulombe</t>
  </si>
  <si>
    <t>Team Name: We Are The Reef</t>
  </si>
  <si>
    <t>David McClendon</t>
  </si>
  <si>
    <t>Alainna Sharp</t>
  </si>
  <si>
    <t>Grant</t>
  </si>
  <si>
    <t>Terence O'Brian</t>
  </si>
  <si>
    <t>Madi Smith</t>
  </si>
  <si>
    <t>Mackenzie Cooper</t>
  </si>
  <si>
    <t>Abigail Muscat</t>
  </si>
  <si>
    <t>Sinking Speed(1) (cm/s)</t>
  </si>
  <si>
    <t>Kiera Luu</t>
  </si>
  <si>
    <t>Brandon Power</t>
  </si>
  <si>
    <t>Hannah Shahmoradi</t>
  </si>
  <si>
    <t>Declan Brinn</t>
  </si>
  <si>
    <t>Team Name:  THE PHISH</t>
  </si>
  <si>
    <t>Team Name: OCTOPALS</t>
  </si>
  <si>
    <t>Lauren Trainor</t>
  </si>
  <si>
    <t>0.12 g</t>
  </si>
  <si>
    <t>16.14 s</t>
  </si>
  <si>
    <t>Jocelyn Cooper</t>
  </si>
  <si>
    <t>Talia Moore</t>
  </si>
  <si>
    <t>Emily Rand</t>
  </si>
  <si>
    <t>Team Name: Kobe</t>
  </si>
  <si>
    <t>Matt F.</t>
  </si>
  <si>
    <t>Devon B.</t>
  </si>
  <si>
    <t>Aiden C.</t>
  </si>
  <si>
    <t>Meg R.</t>
  </si>
  <si>
    <t>Team Name: Crazy Cuttlefish</t>
  </si>
  <si>
    <t>Isaiah Bedsole</t>
  </si>
  <si>
    <t>3.16mm</t>
  </si>
  <si>
    <t>4.75mm</t>
  </si>
  <si>
    <t>6.29mm</t>
  </si>
  <si>
    <t>9.51mm</t>
  </si>
  <si>
    <t>12.69mm</t>
  </si>
  <si>
    <t>0.132g</t>
  </si>
  <si>
    <t>0.43g</t>
  </si>
  <si>
    <t>1.03g</t>
  </si>
  <si>
    <t>3.51g</t>
  </si>
  <si>
    <t>8.19g</t>
  </si>
  <si>
    <t>15.74s</t>
  </si>
  <si>
    <t>7.33s</t>
  </si>
  <si>
    <t>4.24s</t>
  </si>
  <si>
    <t>3.15s</t>
  </si>
  <si>
    <t>1.30s</t>
  </si>
  <si>
    <t>15.30s</t>
  </si>
  <si>
    <t>7.21s</t>
  </si>
  <si>
    <t>4.40s</t>
  </si>
  <si>
    <t>2.08s</t>
  </si>
  <si>
    <t>1.46s</t>
  </si>
  <si>
    <t>29.40m/s</t>
  </si>
  <si>
    <t>26.2m/s</t>
  </si>
  <si>
    <t>15.08s</t>
  </si>
  <si>
    <t>7.30s</t>
  </si>
  <si>
    <t>4.69s</t>
  </si>
  <si>
    <t>2.17s</t>
  </si>
  <si>
    <t>2.43m/s</t>
  </si>
  <si>
    <t>5.21m/s</t>
  </si>
  <si>
    <t>9.01m/s</t>
  </si>
  <si>
    <t>17.80m/s</t>
  </si>
  <si>
    <t>2.49m/s</t>
  </si>
  <si>
    <t>5.31m/s</t>
  </si>
  <si>
    <t>8.68m/s</t>
  </si>
  <si>
    <t>18.40m/s</t>
  </si>
  <si>
    <t>2.53m/s</t>
  </si>
  <si>
    <t>5.23m/s</t>
  </si>
  <si>
    <t>8.14m/s</t>
  </si>
  <si>
    <t>17.60m/s</t>
  </si>
  <si>
    <t>Savannah Kilgore</t>
  </si>
  <si>
    <t>Erin Baker</t>
  </si>
  <si>
    <t>Holly T.</t>
  </si>
  <si>
    <t>Team Name: Squid Squad</t>
  </si>
  <si>
    <t>Seth White</t>
  </si>
  <si>
    <t>Will Lawrence</t>
  </si>
  <si>
    <t>Eli Carson</t>
  </si>
  <si>
    <t>Jack Rigazio</t>
  </si>
  <si>
    <t>Sinking Speed(1) (m/s)</t>
  </si>
  <si>
    <t>Sinking Speed (3) (m/s)</t>
  </si>
  <si>
    <t>Sinking   Speed (2) (m/s)</t>
  </si>
  <si>
    <t>Team Name: Lab Mamba</t>
  </si>
  <si>
    <t>Team Name: Patrick's Stars</t>
  </si>
  <si>
    <t>Evan Dunn</t>
  </si>
  <si>
    <t>Liz McDuffee</t>
  </si>
  <si>
    <t>Anika Bartie</t>
  </si>
  <si>
    <t>Zachary Jennings</t>
  </si>
  <si>
    <t>2.8mm</t>
  </si>
  <si>
    <t>4.7mm</t>
  </si>
  <si>
    <t>6.3mm</t>
  </si>
  <si>
    <t>9.4mm</t>
  </si>
  <si>
    <t>12.5mm</t>
  </si>
  <si>
    <t>.14g</t>
  </si>
  <si>
    <t>.43g</t>
  </si>
  <si>
    <t>1.04g</t>
  </si>
  <si>
    <t>3.5g</t>
  </si>
  <si>
    <t>8.18g</t>
  </si>
  <si>
    <t>Team Name: The Krusty Krabz</t>
  </si>
  <si>
    <t>Kelcee Cardona</t>
  </si>
  <si>
    <t>Andrew Lancellotti</t>
  </si>
  <si>
    <t>Smith Fenner</t>
  </si>
  <si>
    <t>Charlie heredia</t>
  </si>
  <si>
    <t>Diameter [mm]</t>
  </si>
  <si>
    <t>Mass [g]</t>
  </si>
  <si>
    <t>Settling velocity [cm/s]</t>
  </si>
  <si>
    <t>median</t>
  </si>
  <si>
    <t>mean</t>
  </si>
  <si>
    <t>stdev</t>
  </si>
  <si>
    <t>(84-16)/2</t>
  </si>
  <si>
    <t>Median settling speed</t>
  </si>
  <si>
    <t>cm/s</t>
  </si>
  <si>
    <t>median size</t>
  </si>
  <si>
    <t>mm</t>
  </si>
  <si>
    <t>cross-section</t>
  </si>
  <si>
    <t>mm^2</t>
  </si>
  <si>
    <t>delta_A</t>
  </si>
  <si>
    <t>Rod size data</t>
  </si>
  <si>
    <t>Sea stars</t>
  </si>
  <si>
    <t>Rod</t>
  </si>
  <si>
    <t>mass (g)</t>
  </si>
  <si>
    <t>Ashley W.</t>
  </si>
  <si>
    <t>length (cm)</t>
  </si>
  <si>
    <t>Katie</t>
  </si>
  <si>
    <t>diameter (cm)</t>
  </si>
  <si>
    <t>Team Name: Narwhal</t>
  </si>
  <si>
    <t>Ashley C</t>
  </si>
  <si>
    <t>diameter(cm)</t>
  </si>
  <si>
    <t>Team Name: Mola mola</t>
  </si>
  <si>
    <t>Team Name:  Real Isopod Hours</t>
  </si>
  <si>
    <t>mass</t>
  </si>
  <si>
    <t>3.65 g</t>
  </si>
  <si>
    <t>5.37 g</t>
  </si>
  <si>
    <t>5.11 g</t>
  </si>
  <si>
    <t>7.11 g</t>
  </si>
  <si>
    <t>6.59 g</t>
  </si>
  <si>
    <t>8.88 g</t>
  </si>
  <si>
    <t>11.01 g</t>
  </si>
  <si>
    <t>length</t>
  </si>
  <si>
    <t>2.5 cm</t>
  </si>
  <si>
    <t>3 cm</t>
  </si>
  <si>
    <t>3.5 cm</t>
  </si>
  <si>
    <t>4 cm</t>
  </si>
  <si>
    <t>4.5 cm</t>
  </si>
  <si>
    <t>5 cm</t>
  </si>
  <si>
    <t>7.5 cm</t>
  </si>
  <si>
    <t>8 cm</t>
  </si>
  <si>
    <t>diameter</t>
  </si>
  <si>
    <t>1.1 cm</t>
  </si>
  <si>
    <t>1.1cm</t>
  </si>
  <si>
    <t>Rafffaele</t>
  </si>
  <si>
    <t>Team Name:  The Horseshoe Crabs</t>
  </si>
  <si>
    <t>length (mm)</t>
  </si>
  <si>
    <t>Montana Benning</t>
  </si>
  <si>
    <t>diameter (mm)</t>
  </si>
  <si>
    <t>Lily Hanks</t>
  </si>
  <si>
    <t>Terence O'Brien</t>
  </si>
  <si>
    <t>Team Name:  The Kriller Krew</t>
  </si>
  <si>
    <t>3.65g</t>
  </si>
  <si>
    <t>5.38g</t>
  </si>
  <si>
    <t>5.11g</t>
  </si>
  <si>
    <t>7.12g</t>
  </si>
  <si>
    <t>6.58g</t>
  </si>
  <si>
    <t>8.88g</t>
  </si>
  <si>
    <t>11.42g</t>
  </si>
  <si>
    <t>14.28g</t>
  </si>
  <si>
    <t>Bradlyn M</t>
  </si>
  <si>
    <t>25mm</t>
  </si>
  <si>
    <t>30mm</t>
  </si>
  <si>
    <t>35mm</t>
  </si>
  <si>
    <t>40mm</t>
  </si>
  <si>
    <t>45mm</t>
  </si>
  <si>
    <t>50mm</t>
  </si>
  <si>
    <t>75mm</t>
  </si>
  <si>
    <t>80mm</t>
  </si>
  <si>
    <t>Cameron C</t>
  </si>
  <si>
    <t>12.7mm</t>
  </si>
  <si>
    <t>Emma S</t>
  </si>
  <si>
    <t>5.37g</t>
  </si>
  <si>
    <t>6.57g</t>
  </si>
  <si>
    <t>8.89g</t>
  </si>
  <si>
    <t>10.98g</t>
  </si>
  <si>
    <t>14.30g</t>
  </si>
  <si>
    <t>2.5cm</t>
  </si>
  <si>
    <t>3.0cm</t>
  </si>
  <si>
    <t>3.5cm</t>
  </si>
  <si>
    <t>4.0cm</t>
  </si>
  <si>
    <t>4.5cm</t>
  </si>
  <si>
    <t>5.0cm</t>
  </si>
  <si>
    <t>7.5cm</t>
  </si>
  <si>
    <t>8.0cm</t>
  </si>
  <si>
    <t>1.2cm</t>
  </si>
  <si>
    <t>Team Name: THE PHISH</t>
  </si>
  <si>
    <t>Hannah shahmoradi</t>
  </si>
  <si>
    <t xml:space="preserve">List Student Names Below: </t>
  </si>
  <si>
    <t>Matthew Fornaciari</t>
  </si>
  <si>
    <t>3.63g</t>
  </si>
  <si>
    <t>7.13g</t>
  </si>
  <si>
    <t>8.90g</t>
  </si>
  <si>
    <t>14.3g</t>
  </si>
  <si>
    <t>3cm</t>
  </si>
  <si>
    <t>4cm</t>
  </si>
  <si>
    <t>5cm</t>
  </si>
  <si>
    <t>8cm</t>
  </si>
  <si>
    <t>7.12 g</t>
  </si>
  <si>
    <t>6.60 g</t>
  </si>
  <si>
    <t>8.89 g</t>
  </si>
  <si>
    <t>11.02 g</t>
  </si>
  <si>
    <t>14.28 g</t>
  </si>
  <si>
    <t>3.0 cm</t>
  </si>
  <si>
    <t>3.45 cm</t>
  </si>
  <si>
    <t>4.0 cm</t>
  </si>
  <si>
    <t>5.0 cm</t>
  </si>
  <si>
    <t>8.0 cm</t>
  </si>
  <si>
    <t>1.2 cm</t>
  </si>
  <si>
    <t>Eli Cason</t>
  </si>
  <si>
    <t>jack Rigazio</t>
  </si>
  <si>
    <t>5.36g</t>
  </si>
  <si>
    <t>1.3cm</t>
  </si>
  <si>
    <t>anika bartie</t>
  </si>
  <si>
    <t>7.13 g</t>
  </si>
  <si>
    <t>6.57 g</t>
  </si>
  <si>
    <t>14.31g</t>
  </si>
  <si>
    <t>10.98 g</t>
  </si>
  <si>
    <t>2.54 cm</t>
  </si>
  <si>
    <t>1.3 cm</t>
  </si>
  <si>
    <t>mass (grams)</t>
  </si>
  <si>
    <t>kelcee Cardona</t>
  </si>
  <si>
    <t>Charlie Heredia</t>
  </si>
  <si>
    <t>mass [g]</t>
  </si>
  <si>
    <t>length [cm]</t>
  </si>
  <si>
    <t>diameter [cm]</t>
  </si>
  <si>
    <t>volume [cm^3]</t>
  </si>
  <si>
    <t>delta_Volume [cm^3]</t>
  </si>
  <si>
    <t>density [g cm^-3]</t>
  </si>
  <si>
    <t>delta_density [g cm^-3]</t>
  </si>
  <si>
    <t>Volume</t>
  </si>
  <si>
    <t>dMass</t>
  </si>
  <si>
    <t>dVolume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</si>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</sst>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 applyAlignment="1">
      <alignment horizontal="left" vertical="top" wrapText="1"/>
    </xf>
    <xf numFmtId="0" fontId="0" fillId="0" borderId="0" xfId="0" applyFill="1"/>
    <xf numFmtId="0" fontId="0" fillId="0" borderId="7" xfId="0" applyFill="1" applyBorder="1" applyAlignment="1">
      <alignment wrapText="1"/>
    </xf>
    <xf numFmtId="0" fontId="0" fillId="0" borderId="8" xfId="0" applyFill="1" applyBorder="1"/>
    <xf numFmtId="164" fontId="0" fillId="0" borderId="1" xfId="0" applyNumberFormat="1" applyBorder="1"/>
    <xf numFmtId="2" fontId="0" fillId="0" borderId="0" xfId="0" applyNumberFormat="1"/>
    <xf numFmtId="2" fontId="0" fillId="0" borderId="1" xfId="0" applyNumberFormat="1" applyBorder="1"/>
    <xf numFmtId="0" fontId="0" fillId="0" borderId="0" xfId="0" quotePrefix="1"/>
    <xf numFmtId="0" fontId="0" fillId="0" borderId="1" xfId="0" applyFont="1" applyBorder="1"/>
    <xf numFmtId="0" fontId="0" fillId="0" borderId="1" xfId="0" quotePrefix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804951594165482"/>
                  <c:y val="7.3252668265474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'Organized Settling data'!$B$69:$B$73</c:f>
                <c:numCache>
                  <c:formatCode>General</c:formatCode>
                  <c:ptCount val="5"/>
                  <c:pt idx="0">
                    <c:v>0.13734000000000002</c:v>
                  </c:pt>
                  <c:pt idx="1">
                    <c:v>0.24319152798789734</c:v>
                  </c:pt>
                  <c:pt idx="2">
                    <c:v>0.57739999999999903</c:v>
                  </c:pt>
                  <c:pt idx="3">
                    <c:v>1.6084498360655726</c:v>
                  </c:pt>
                  <c:pt idx="4">
                    <c:v>3.0243490590298077</c:v>
                  </c:pt>
                </c:numCache>
              </c:numRef>
            </c:plus>
            <c:minus>
              <c:numRef>
                <c:f>'Organized Settling data'!$B$69:$B$73</c:f>
                <c:numCache>
                  <c:formatCode>General</c:formatCode>
                  <c:ptCount val="5"/>
                  <c:pt idx="0">
                    <c:v>0.13734000000000002</c:v>
                  </c:pt>
                  <c:pt idx="1">
                    <c:v>0.24319152798789734</c:v>
                  </c:pt>
                  <c:pt idx="2">
                    <c:v>0.57739999999999903</c:v>
                  </c:pt>
                  <c:pt idx="3">
                    <c:v>1.6084498360655726</c:v>
                  </c:pt>
                  <c:pt idx="4">
                    <c:v>3.0243490590298077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'Organized Settling data'!$H$69:$H$73</c:f>
                <c:numCache>
                  <c:formatCode>General</c:formatCode>
                  <c:ptCount val="5"/>
                  <c:pt idx="0">
                    <c:v>1.0150654648810418</c:v>
                  </c:pt>
                  <c:pt idx="1">
                    <c:v>1.4335183944114875</c:v>
                  </c:pt>
                  <c:pt idx="2">
                    <c:v>2.0866666151501492</c:v>
                  </c:pt>
                  <c:pt idx="3">
                    <c:v>3.2119822201415831</c:v>
                  </c:pt>
                  <c:pt idx="4">
                    <c:v>4.5539994404416957</c:v>
                  </c:pt>
                </c:numCache>
              </c:numRef>
            </c:plus>
            <c:minus>
              <c:numRef>
                <c:f>'Organized Settling data'!$H$69:$H$73</c:f>
                <c:numCache>
                  <c:formatCode>General</c:formatCode>
                  <c:ptCount val="5"/>
                  <c:pt idx="0">
                    <c:v>1.0150654648810418</c:v>
                  </c:pt>
                  <c:pt idx="1">
                    <c:v>1.4335183944114875</c:v>
                  </c:pt>
                  <c:pt idx="2">
                    <c:v>2.0866666151501492</c:v>
                  </c:pt>
                  <c:pt idx="3">
                    <c:v>3.2119822201415831</c:v>
                  </c:pt>
                  <c:pt idx="4">
                    <c:v>4.5539994404416957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'Organized Settling data'!$G$69:$G$73</c:f>
              <c:numCache>
                <c:formatCode>0.00</c:formatCode>
                <c:ptCount val="5"/>
                <c:pt idx="0">
                  <c:v>7.5476763502494792</c:v>
                </c:pt>
                <c:pt idx="1">
                  <c:v>17.349445429449634</c:v>
                </c:pt>
                <c:pt idx="2">
                  <c:v>31.17245310524472</c:v>
                </c:pt>
                <c:pt idx="3">
                  <c:v>70.882184246619701</c:v>
                </c:pt>
                <c:pt idx="4">
                  <c:v>124.68981242097888</c:v>
                </c:pt>
              </c:numCache>
            </c:numRef>
          </c:xVal>
          <c:yVal>
            <c:numRef>
              <c:f>'Organized Settling data'!$A$69:$A$73</c:f>
              <c:numCache>
                <c:formatCode>0.00</c:formatCode>
                <c:ptCount val="5"/>
                <c:pt idx="0">
                  <c:v>2.6152787336545082</c:v>
                </c:pt>
                <c:pt idx="1">
                  <c:v>5.48</c:v>
                </c:pt>
                <c:pt idx="2">
                  <c:v>9.3000000000000007</c:v>
                </c:pt>
                <c:pt idx="3">
                  <c:v>19</c:v>
                </c:pt>
                <c:pt idx="4">
                  <c:v>29.4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12-1045-98D3-85931AD00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203215"/>
        <c:axId val="1061888527"/>
      </c:scatterChart>
      <c:valAx>
        <c:axId val="1061203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Cross-sectional</a:t>
                </a:r>
                <a:r>
                  <a:rPr lang="en-US" sz="1600" baseline="0"/>
                  <a:t> area [mm^2]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888527"/>
        <c:crosses val="autoZero"/>
        <c:crossBetween val="midCat"/>
      </c:valAx>
      <c:valAx>
        <c:axId val="10618885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Settling</a:t>
                </a:r>
                <a:r>
                  <a:rPr lang="en-US" sz="1600" baseline="0"/>
                  <a:t> velociity [cm/s]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203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216132368149"/>
          <c:y val="1.9537366548042705E-2"/>
          <c:w val="0.84377464192363749"/>
          <c:h val="0.8028646285762322"/>
        </c:manualLayout>
      </c:layout>
      <c:scatterChart>
        <c:scatterStyle val="lineMarker"/>
        <c:varyColors val="0"/>
        <c:ser>
          <c:idx val="0"/>
          <c:order val="0"/>
          <c:tx>
            <c:v>rod1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14945752857126043"/>
                  <c:y val="0.308723309149675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5.0000000000000001E-3</c:v>
                </c:pt>
              </c:numLit>
            </c:plus>
            <c:minus>
              <c:numLit>
                <c:formatCode>General</c:formatCode>
                <c:ptCount val="1"/>
                <c:pt idx="0">
                  <c:v>5.0000000000000001E-3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'Rod data'!$P$107:$P$110</c:f>
                <c:numCache>
                  <c:formatCode>General</c:formatCode>
                  <c:ptCount val="4"/>
                  <c:pt idx="0">
                    <c:v>0.2013684922769092</c:v>
                  </c:pt>
                  <c:pt idx="1">
                    <c:v>0.27250486878915825</c:v>
                  </c:pt>
                  <c:pt idx="2">
                    <c:v>0.33141196806621653</c:v>
                  </c:pt>
                  <c:pt idx="3">
                    <c:v>0.52950982675333524</c:v>
                  </c:pt>
                </c:numCache>
              </c:numRef>
            </c:plus>
            <c:minus>
              <c:numRef>
                <c:f>'Rod data'!$P$107:$P$110</c:f>
                <c:numCache>
                  <c:formatCode>General</c:formatCode>
                  <c:ptCount val="4"/>
                  <c:pt idx="0">
                    <c:v>0.2013684922769092</c:v>
                  </c:pt>
                  <c:pt idx="1">
                    <c:v>0.27250486878915825</c:v>
                  </c:pt>
                  <c:pt idx="2">
                    <c:v>0.33141196806621653</c:v>
                  </c:pt>
                  <c:pt idx="3">
                    <c:v>0.52950982675333524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'Rod data'!$M$102:$M$105</c:f>
              <c:numCache>
                <c:formatCode>0.00</c:formatCode>
                <c:ptCount val="4"/>
                <c:pt idx="0">
                  <c:v>2.7143360527015812</c:v>
                </c:pt>
                <c:pt idx="1">
                  <c:v>3.8453094079939065</c:v>
                </c:pt>
                <c:pt idx="2">
                  <c:v>4.9762827632862328</c:v>
                </c:pt>
                <c:pt idx="3">
                  <c:v>8.3692028291632088</c:v>
                </c:pt>
              </c:numCache>
            </c:numRef>
          </c:xVal>
          <c:yVal>
            <c:numRef>
              <c:f>'Rod data'!$L$102:$L$105</c:f>
              <c:numCache>
                <c:formatCode>0.00</c:formatCode>
                <c:ptCount val="4"/>
                <c:pt idx="0">
                  <c:v>3.65</c:v>
                </c:pt>
                <c:pt idx="1">
                  <c:v>5.1100000000000003</c:v>
                </c:pt>
                <c:pt idx="2">
                  <c:v>6.5</c:v>
                </c:pt>
                <c:pt idx="3">
                  <c:v>11.01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0F-754A-9080-330B7EE7F5B2}"/>
            </c:ext>
          </c:extLst>
        </c:ser>
        <c:ser>
          <c:idx val="1"/>
          <c:order val="1"/>
          <c:tx>
            <c:v>rod2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38503489754363657"/>
                  <c:y val="0.203575284530481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'Rod data'!$O$102:$O$105</c:f>
                <c:numCache>
                  <c:formatCode>General</c:formatCode>
                  <c:ptCount val="4"/>
                  <c:pt idx="0">
                    <c:v>5.0000000000000001E-3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5.0000000000000001E-3</c:v>
                  </c:pt>
                </c:numCache>
              </c:numRef>
            </c:plus>
            <c:minus>
              <c:numRef>
                <c:f>'Rod data'!$O$107:$O$110</c:f>
                <c:numCache>
                  <c:formatCode>General</c:formatCode>
                  <c:ptCount val="4"/>
                  <c:pt idx="0">
                    <c:v>5.0000000000000001E-3</c:v>
                  </c:pt>
                  <c:pt idx="1">
                    <c:v>5.0000000000000001E-3</c:v>
                  </c:pt>
                  <c:pt idx="2">
                    <c:v>5.0000000000000001E-3</c:v>
                  </c:pt>
                  <c:pt idx="3">
                    <c:v>5.0000000000000001E-3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'Rod data'!$P$102:$P$105</c:f>
                <c:numCache>
                  <c:formatCode>General</c:formatCode>
                  <c:ptCount val="4"/>
                  <c:pt idx="0">
                    <c:v>0.16964600329384882</c:v>
                  </c:pt>
                  <c:pt idx="1">
                    <c:v>0.23353679350462059</c:v>
                  </c:pt>
                  <c:pt idx="2">
                    <c:v>0.29863312838371342</c:v>
                  </c:pt>
                  <c:pt idx="3">
                    <c:v>0.49639152236676742</c:v>
                  </c:pt>
                </c:numCache>
              </c:numRef>
            </c:plus>
            <c:minus>
              <c:numRef>
                <c:f>'Rod data'!$P$102:$P$105</c:f>
                <c:numCache>
                  <c:formatCode>General</c:formatCode>
                  <c:ptCount val="4"/>
                  <c:pt idx="0">
                    <c:v>0.16964600329384882</c:v>
                  </c:pt>
                  <c:pt idx="1">
                    <c:v>0.23353679350462059</c:v>
                  </c:pt>
                  <c:pt idx="2">
                    <c:v>0.29863312838371342</c:v>
                  </c:pt>
                  <c:pt idx="3">
                    <c:v>0.49639152236676742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'Rod data'!$M$107:$M$110</c:f>
              <c:numCache>
                <c:formatCode>0.00</c:formatCode>
                <c:ptCount val="4"/>
                <c:pt idx="0">
                  <c:v>3.2798227303477443</c:v>
                </c:pt>
                <c:pt idx="1">
                  <c:v>4.5238934211693023</c:v>
                </c:pt>
                <c:pt idx="2">
                  <c:v>5.541769440932395</c:v>
                </c:pt>
                <c:pt idx="3">
                  <c:v>8.9346895068093719</c:v>
                </c:pt>
              </c:numCache>
            </c:numRef>
          </c:xVal>
          <c:yVal>
            <c:numRef>
              <c:f>'Rod data'!$L$107:$L$110</c:f>
              <c:numCache>
                <c:formatCode>0.00</c:formatCode>
                <c:ptCount val="4"/>
                <c:pt idx="0">
                  <c:v>5.38</c:v>
                </c:pt>
                <c:pt idx="1">
                  <c:v>7.11</c:v>
                </c:pt>
                <c:pt idx="2">
                  <c:v>8.89</c:v>
                </c:pt>
                <c:pt idx="3">
                  <c:v>14.27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0F-754A-9080-330B7EE7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929455"/>
        <c:axId val="1410213583"/>
      </c:scatterChart>
      <c:valAx>
        <c:axId val="1409929455"/>
        <c:scaling>
          <c:orientation val="minMax"/>
          <c:max val="10"/>
          <c:min val="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Volume</a:t>
                </a:r>
                <a:r>
                  <a:rPr lang="en-US" sz="1600" baseline="0"/>
                  <a:t> [cm^3]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213583"/>
        <c:crosses val="autoZero"/>
        <c:crossBetween val="midCat"/>
      </c:valAx>
      <c:valAx>
        <c:axId val="1410213583"/>
        <c:scaling>
          <c:orientation val="minMax"/>
          <c:min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Mass</a:t>
                </a:r>
                <a:r>
                  <a:rPr lang="en-US" sz="1600" baseline="0"/>
                  <a:t> [g]</a:t>
                </a:r>
                <a:endParaRPr lang="en-US" sz="16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9929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74</xdr:row>
      <xdr:rowOff>57150</xdr:rowOff>
    </xdr:from>
    <xdr:to>
      <xdr:col>17</xdr:col>
      <xdr:colOff>520700</xdr:colOff>
      <xdr:row>112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D5DFE1-5116-1C49-B448-B305647722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104</xdr:row>
      <xdr:rowOff>177800</xdr:rowOff>
    </xdr:from>
    <xdr:to>
      <xdr:col>32</xdr:col>
      <xdr:colOff>431800</xdr:colOff>
      <xdr:row>130</xdr:row>
      <xdr:rowOff>546100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33230F1-204F-724A-A2B0-37C311A1C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4"/>
  <sheetViews>
    <sheetView workbookViewId="0">
      <pane ySplit="1" topLeftCell="A6" activePane="bottomLeft" state="frozen"/>
      <selection pane="bottomLeft" activeCell="N73" sqref="N73"/>
    </sheetView>
  </sheetViews>
  <sheetFormatPr baseColWidth="10" defaultColWidth="8.83203125" defaultRowHeight="15" x14ac:dyDescent="0.2"/>
  <cols>
    <col min="1" max="1" width="25.6640625" customWidth="1"/>
    <col min="5" max="7" width="8.33203125" bestFit="1" customWidth="1"/>
    <col min="8" max="8" width="9" bestFit="1" customWidth="1"/>
    <col min="9" max="10" width="9.5" bestFit="1" customWidth="1"/>
    <col min="11" max="11" width="4.33203125" style="12" customWidth="1"/>
  </cols>
  <sheetData>
    <row r="1" spans="1:11" ht="19" x14ac:dyDescent="0.25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6" thickBot="1" x14ac:dyDescent="0.25"/>
    <row r="3" spans="1:11" s="7" customFormat="1" ht="36" customHeight="1" x14ac:dyDescent="0.2">
      <c r="A3" s="11" t="s">
        <v>17</v>
      </c>
      <c r="B3" s="5" t="s">
        <v>0</v>
      </c>
      <c r="C3" s="9" t="s">
        <v>1</v>
      </c>
      <c r="D3" s="9" t="s">
        <v>2</v>
      </c>
      <c r="E3" s="6" t="s">
        <v>3</v>
      </c>
      <c r="F3" s="6" t="s">
        <v>12</v>
      </c>
      <c r="G3" s="6" t="s">
        <v>13</v>
      </c>
      <c r="H3" s="6" t="s">
        <v>10</v>
      </c>
      <c r="I3" s="6" t="s">
        <v>11</v>
      </c>
      <c r="J3" s="8" t="s">
        <v>4</v>
      </c>
      <c r="K3" s="13"/>
    </row>
    <row r="4" spans="1:11" x14ac:dyDescent="0.2">
      <c r="A4" s="10" t="s">
        <v>15</v>
      </c>
      <c r="B4" s="2" t="s">
        <v>5</v>
      </c>
      <c r="C4" s="1">
        <v>10.98</v>
      </c>
      <c r="D4" s="1">
        <v>8.35</v>
      </c>
      <c r="E4" s="1">
        <v>1.19</v>
      </c>
      <c r="F4" s="1">
        <v>1.32</v>
      </c>
      <c r="G4" s="1">
        <v>1.41</v>
      </c>
      <c r="H4" s="1">
        <v>32.35</v>
      </c>
      <c r="I4" s="1">
        <v>29.17</v>
      </c>
      <c r="J4" s="1">
        <v>27.3</v>
      </c>
    </row>
    <row r="5" spans="1:11" x14ac:dyDescent="0.2">
      <c r="A5" s="3" t="s">
        <v>18</v>
      </c>
      <c r="B5" s="2" t="s">
        <v>6</v>
      </c>
      <c r="C5" s="1">
        <v>7.81</v>
      </c>
      <c r="D5" s="1">
        <v>3.53</v>
      </c>
      <c r="E5" s="1">
        <v>2.0299999999999998</v>
      </c>
      <c r="F5" s="1">
        <v>1.91</v>
      </c>
      <c r="G5" s="1">
        <v>2.0299999999999998</v>
      </c>
      <c r="H5" s="1">
        <v>18.97</v>
      </c>
      <c r="I5" s="1">
        <v>20.16</v>
      </c>
      <c r="J5" s="1">
        <v>18.97</v>
      </c>
    </row>
    <row r="6" spans="1:11" x14ac:dyDescent="0.2">
      <c r="A6" s="3" t="s">
        <v>19</v>
      </c>
      <c r="B6" s="2" t="s">
        <v>7</v>
      </c>
      <c r="C6" s="1">
        <v>4.6399999999999997</v>
      </c>
      <c r="D6" s="1">
        <v>1.05</v>
      </c>
      <c r="E6" s="1">
        <v>4.09</v>
      </c>
      <c r="F6" s="1">
        <v>4.22</v>
      </c>
      <c r="G6" s="1">
        <v>4.22</v>
      </c>
      <c r="H6" s="1">
        <v>9.41</v>
      </c>
      <c r="I6" s="1">
        <v>9.1199999999999992</v>
      </c>
      <c r="J6" s="1">
        <v>9.1199999999999992</v>
      </c>
    </row>
    <row r="7" spans="1:11" x14ac:dyDescent="0.2">
      <c r="A7" s="3" t="s">
        <v>20</v>
      </c>
      <c r="B7" s="2" t="s">
        <v>8</v>
      </c>
      <c r="C7" s="1">
        <v>3.05</v>
      </c>
      <c r="D7" s="1">
        <v>0.44</v>
      </c>
      <c r="E7" s="1">
        <v>6.9</v>
      </c>
      <c r="F7" s="1">
        <v>6.97</v>
      </c>
      <c r="G7" s="1">
        <v>6.82</v>
      </c>
      <c r="H7" s="1">
        <v>5.58</v>
      </c>
      <c r="I7" s="1">
        <v>5.52</v>
      </c>
      <c r="J7" s="1">
        <v>5.65</v>
      </c>
    </row>
    <row r="8" spans="1:11" ht="16" thickBot="1" x14ac:dyDescent="0.25">
      <c r="A8" s="4" t="s">
        <v>21</v>
      </c>
      <c r="B8" s="2" t="s">
        <v>9</v>
      </c>
      <c r="C8" s="1">
        <v>1.46</v>
      </c>
      <c r="D8" s="1">
        <v>0.13200000000000001</v>
      </c>
      <c r="E8" s="1">
        <v>14.97</v>
      </c>
      <c r="F8" s="1">
        <v>14.13</v>
      </c>
      <c r="G8" s="1">
        <v>14.28</v>
      </c>
      <c r="H8" s="1">
        <v>2.57</v>
      </c>
      <c r="I8" s="1">
        <v>2.72</v>
      </c>
      <c r="J8" s="1">
        <v>2.6960000000000002</v>
      </c>
    </row>
    <row r="10" spans="1:11" ht="16" thickBot="1" x14ac:dyDescent="0.25"/>
    <row r="11" spans="1:11" ht="32" x14ac:dyDescent="0.2">
      <c r="A11" s="11" t="s">
        <v>25</v>
      </c>
      <c r="B11" s="5" t="s">
        <v>0</v>
      </c>
      <c r="C11" s="9" t="s">
        <v>1</v>
      </c>
      <c r="D11" s="9" t="s">
        <v>2</v>
      </c>
      <c r="E11" s="6" t="s">
        <v>3</v>
      </c>
      <c r="F11" s="6" t="s">
        <v>12</v>
      </c>
      <c r="G11" s="6" t="s">
        <v>13</v>
      </c>
      <c r="H11" s="6" t="s">
        <v>10</v>
      </c>
      <c r="I11" s="6" t="s">
        <v>11</v>
      </c>
      <c r="J11" s="6" t="s">
        <v>4</v>
      </c>
    </row>
    <row r="12" spans="1:11" x14ac:dyDescent="0.2">
      <c r="A12" s="10" t="s">
        <v>15</v>
      </c>
      <c r="B12" s="2" t="s">
        <v>5</v>
      </c>
      <c r="C12" s="1">
        <v>1.68</v>
      </c>
      <c r="D12" s="1">
        <v>0.13400000000000001</v>
      </c>
      <c r="E12" s="1">
        <v>14.15</v>
      </c>
      <c r="F12" s="1">
        <v>14.28</v>
      </c>
      <c r="G12" s="1">
        <v>14.46</v>
      </c>
      <c r="H12" s="1">
        <v>2.62</v>
      </c>
      <c r="I12" s="1">
        <v>2.66</v>
      </c>
      <c r="J12" s="1">
        <v>2.63</v>
      </c>
    </row>
    <row r="13" spans="1:11" x14ac:dyDescent="0.2">
      <c r="A13" s="3" t="s">
        <v>22</v>
      </c>
      <c r="B13" s="2" t="s">
        <v>6</v>
      </c>
      <c r="C13" s="1">
        <v>3.6</v>
      </c>
      <c r="D13" s="1">
        <v>0.436</v>
      </c>
      <c r="E13" s="1" t="s">
        <v>26</v>
      </c>
      <c r="F13" s="1">
        <v>6.81</v>
      </c>
      <c r="G13" s="1">
        <v>6.9</v>
      </c>
      <c r="H13" s="1" t="s">
        <v>27</v>
      </c>
      <c r="I13" s="1">
        <v>5.58</v>
      </c>
      <c r="J13" s="1">
        <v>5.51</v>
      </c>
    </row>
    <row r="14" spans="1:11" x14ac:dyDescent="0.2">
      <c r="A14" s="3" t="s">
        <v>23</v>
      </c>
      <c r="B14" s="2" t="s">
        <v>7</v>
      </c>
      <c r="C14" s="1">
        <v>5.22</v>
      </c>
      <c r="D14" s="1">
        <v>1.05</v>
      </c>
      <c r="E14" s="1">
        <v>4</v>
      </c>
      <c r="F14" s="1">
        <v>4.03</v>
      </c>
      <c r="G14" s="1">
        <v>4.0999999999999996</v>
      </c>
      <c r="H14" s="1">
        <v>9.5</v>
      </c>
      <c r="I14" s="1">
        <v>9.42</v>
      </c>
      <c r="J14" s="1">
        <v>9.26</v>
      </c>
    </row>
    <row r="15" spans="1:11" x14ac:dyDescent="0.2">
      <c r="A15" s="3" t="s">
        <v>24</v>
      </c>
      <c r="B15" s="2" t="s">
        <v>8</v>
      </c>
      <c r="C15" s="1">
        <v>8.44</v>
      </c>
      <c r="D15" s="1">
        <v>3.48</v>
      </c>
      <c r="E15" s="1">
        <v>1.91</v>
      </c>
      <c r="F15" s="1">
        <v>2.0299999999999998</v>
      </c>
      <c r="G15" s="1">
        <v>1.94</v>
      </c>
      <c r="H15" s="1">
        <v>19.895</v>
      </c>
      <c r="I15" s="1">
        <v>18.719000000000001</v>
      </c>
      <c r="J15" s="1">
        <v>19.588000000000001</v>
      </c>
    </row>
    <row r="16" spans="1:11" ht="16" thickBot="1" x14ac:dyDescent="0.25">
      <c r="A16" s="4"/>
      <c r="B16" s="2" t="s">
        <v>9</v>
      </c>
      <c r="C16" s="1">
        <v>11.61</v>
      </c>
      <c r="D16" s="1">
        <v>8.2100000000000009</v>
      </c>
      <c r="E16" s="1">
        <v>1.34</v>
      </c>
      <c r="F16" s="1">
        <v>1.22</v>
      </c>
      <c r="G16" s="1">
        <v>1.25</v>
      </c>
      <c r="H16" s="1">
        <v>28.358000000000001</v>
      </c>
      <c r="I16" s="1">
        <v>31.417999999999999</v>
      </c>
      <c r="J16" s="1">
        <v>30.4</v>
      </c>
    </row>
    <row r="18" spans="1:10" ht="16" thickBot="1" x14ac:dyDescent="0.25"/>
    <row r="19" spans="1:10" ht="48" x14ac:dyDescent="0.2">
      <c r="A19" s="11" t="s">
        <v>28</v>
      </c>
      <c r="B19" s="5" t="s">
        <v>0</v>
      </c>
      <c r="C19" s="9" t="s">
        <v>32</v>
      </c>
      <c r="D19" s="9" t="s">
        <v>33</v>
      </c>
      <c r="E19" s="6" t="s">
        <v>34</v>
      </c>
      <c r="F19" s="6" t="s">
        <v>35</v>
      </c>
      <c r="G19" s="6" t="s">
        <v>36</v>
      </c>
      <c r="H19" s="6" t="s">
        <v>37</v>
      </c>
      <c r="I19" s="6" t="s">
        <v>38</v>
      </c>
      <c r="J19" s="6" t="s">
        <v>39</v>
      </c>
    </row>
    <row r="20" spans="1:10" x14ac:dyDescent="0.2">
      <c r="A20" s="10" t="s">
        <v>15</v>
      </c>
      <c r="B20" s="2" t="s">
        <v>5</v>
      </c>
      <c r="C20" s="1">
        <v>3.1</v>
      </c>
      <c r="D20" s="1">
        <v>0.124</v>
      </c>
      <c r="E20" s="1">
        <v>15.14</v>
      </c>
      <c r="F20" s="1">
        <v>14.33</v>
      </c>
      <c r="G20" s="1">
        <v>14.77</v>
      </c>
      <c r="H20" s="1">
        <v>27.1</v>
      </c>
      <c r="I20" s="1">
        <v>28.6</v>
      </c>
      <c r="J20" s="1">
        <v>27.8</v>
      </c>
    </row>
    <row r="21" spans="1:10" x14ac:dyDescent="0.2">
      <c r="A21" s="3" t="s">
        <v>29</v>
      </c>
      <c r="B21" s="2" t="s">
        <v>6</v>
      </c>
      <c r="C21" s="1">
        <v>4.7</v>
      </c>
      <c r="D21" s="1">
        <v>0.4</v>
      </c>
      <c r="E21" s="1">
        <v>6.74</v>
      </c>
      <c r="F21" s="1">
        <v>7.14</v>
      </c>
      <c r="G21" s="1">
        <v>7.02</v>
      </c>
      <c r="H21" s="1">
        <v>60.8</v>
      </c>
      <c r="I21" s="1">
        <v>57.4</v>
      </c>
      <c r="J21" s="1">
        <v>58.4</v>
      </c>
    </row>
    <row r="22" spans="1:10" x14ac:dyDescent="0.2">
      <c r="A22" s="3" t="s">
        <v>30</v>
      </c>
      <c r="B22" s="2" t="s">
        <v>7</v>
      </c>
      <c r="C22" s="1">
        <v>6.3</v>
      </c>
      <c r="D22" s="1">
        <v>1.02</v>
      </c>
      <c r="E22" s="1">
        <v>4.1100000000000003</v>
      </c>
      <c r="F22" s="1">
        <v>4.09</v>
      </c>
      <c r="G22" s="1">
        <v>4.16</v>
      </c>
      <c r="H22" s="1">
        <v>99.76</v>
      </c>
      <c r="I22" s="1">
        <v>100.24</v>
      </c>
      <c r="J22" s="1">
        <v>98.56</v>
      </c>
    </row>
    <row r="23" spans="1:10" x14ac:dyDescent="0.2">
      <c r="A23" s="3" t="s">
        <v>31</v>
      </c>
      <c r="B23" s="2" t="s">
        <v>8</v>
      </c>
      <c r="C23" s="1">
        <v>9.5</v>
      </c>
      <c r="D23" s="1">
        <v>3.52</v>
      </c>
      <c r="E23" s="1">
        <v>1.97</v>
      </c>
      <c r="F23" s="1">
        <v>1.96</v>
      </c>
      <c r="G23" s="1">
        <v>2.06</v>
      </c>
      <c r="H23" s="1">
        <v>208.1</v>
      </c>
      <c r="I23" s="1">
        <v>209.2</v>
      </c>
      <c r="J23" s="1">
        <v>209.2</v>
      </c>
    </row>
    <row r="24" spans="1:10" ht="16" thickBot="1" x14ac:dyDescent="0.25">
      <c r="A24" s="4"/>
      <c r="B24" s="2" t="s">
        <v>9</v>
      </c>
      <c r="C24" s="1">
        <v>12.7</v>
      </c>
      <c r="D24" s="1">
        <v>8.17</v>
      </c>
      <c r="E24" s="1">
        <v>1.18</v>
      </c>
      <c r="F24" s="1">
        <v>1.31</v>
      </c>
      <c r="G24" s="1">
        <v>1.34</v>
      </c>
      <c r="H24" s="1">
        <v>348</v>
      </c>
      <c r="I24" s="1">
        <v>313</v>
      </c>
      <c r="J24" s="1">
        <v>306</v>
      </c>
    </row>
    <row r="26" spans="1:10" ht="16" thickBot="1" x14ac:dyDescent="0.25"/>
    <row r="27" spans="1:10" ht="32" x14ac:dyDescent="0.2">
      <c r="A27" s="11" t="s">
        <v>40</v>
      </c>
      <c r="B27" s="5" t="s">
        <v>0</v>
      </c>
      <c r="C27" s="9" t="s">
        <v>1</v>
      </c>
      <c r="D27" s="9" t="s">
        <v>2</v>
      </c>
      <c r="E27" s="6" t="s">
        <v>3</v>
      </c>
      <c r="F27" s="6" t="s">
        <v>12</v>
      </c>
      <c r="G27" s="6" t="s">
        <v>13</v>
      </c>
      <c r="H27" s="6" t="s">
        <v>10</v>
      </c>
      <c r="I27" s="6" t="s">
        <v>11</v>
      </c>
      <c r="J27" s="6" t="s">
        <v>4</v>
      </c>
    </row>
    <row r="28" spans="1:10" x14ac:dyDescent="0.2">
      <c r="A28" s="10" t="s">
        <v>15</v>
      </c>
      <c r="B28" s="2" t="s">
        <v>5</v>
      </c>
      <c r="C28" s="1">
        <v>3.1</v>
      </c>
      <c r="D28" s="1">
        <v>0.13</v>
      </c>
      <c r="E28" s="1">
        <v>15.6</v>
      </c>
      <c r="F28" s="1">
        <v>14.93</v>
      </c>
      <c r="G28" s="1" t="s">
        <v>61</v>
      </c>
      <c r="H28" s="1" t="s">
        <v>66</v>
      </c>
      <c r="I28" s="1" t="s">
        <v>71</v>
      </c>
      <c r="J28" s="1" t="s">
        <v>76</v>
      </c>
    </row>
    <row r="29" spans="1:10" x14ac:dyDescent="0.2">
      <c r="A29" s="3" t="s">
        <v>41</v>
      </c>
      <c r="B29" s="2" t="s">
        <v>6</v>
      </c>
      <c r="C29" s="1" t="s">
        <v>45</v>
      </c>
      <c r="D29" s="1" t="s">
        <v>49</v>
      </c>
      <c r="E29" s="1" t="s">
        <v>53</v>
      </c>
      <c r="F29" s="1" t="s">
        <v>57</v>
      </c>
      <c r="G29" s="1" t="s">
        <v>62</v>
      </c>
      <c r="H29" s="1" t="s">
        <v>67</v>
      </c>
      <c r="I29" s="1" t="s">
        <v>72</v>
      </c>
      <c r="J29" s="1" t="s">
        <v>77</v>
      </c>
    </row>
    <row r="30" spans="1:10" x14ac:dyDescent="0.2">
      <c r="A30" s="3" t="s">
        <v>42</v>
      </c>
      <c r="B30" s="2" t="s">
        <v>7</v>
      </c>
      <c r="C30" s="1" t="s">
        <v>46</v>
      </c>
      <c r="D30" s="1" t="s">
        <v>50</v>
      </c>
      <c r="E30" s="1" t="s">
        <v>54</v>
      </c>
      <c r="F30" s="1" t="s">
        <v>58</v>
      </c>
      <c r="G30" s="1" t="s">
        <v>63</v>
      </c>
      <c r="H30" s="1" t="s">
        <v>68</v>
      </c>
      <c r="I30" s="1" t="s">
        <v>73</v>
      </c>
      <c r="J30" s="1" t="s">
        <v>78</v>
      </c>
    </row>
    <row r="31" spans="1:10" x14ac:dyDescent="0.2">
      <c r="A31" s="3" t="s">
        <v>43</v>
      </c>
      <c r="B31" s="2" t="s">
        <v>8</v>
      </c>
      <c r="C31" s="1" t="s">
        <v>47</v>
      </c>
      <c r="D31" s="1" t="s">
        <v>51</v>
      </c>
      <c r="E31" s="1" t="s">
        <v>55</v>
      </c>
      <c r="F31" s="1" t="s">
        <v>59</v>
      </c>
      <c r="G31" s="1" t="s">
        <v>64</v>
      </c>
      <c r="H31" s="1" t="s">
        <v>69</v>
      </c>
      <c r="I31" s="1" t="s">
        <v>74</v>
      </c>
      <c r="J31" s="1" t="s">
        <v>79</v>
      </c>
    </row>
    <row r="32" spans="1:10" ht="16" thickBot="1" x14ac:dyDescent="0.25">
      <c r="A32" s="4" t="s">
        <v>44</v>
      </c>
      <c r="B32" s="2" t="s">
        <v>9</v>
      </c>
      <c r="C32" s="1" t="s">
        <v>48</v>
      </c>
      <c r="D32" s="1" t="s">
        <v>52</v>
      </c>
      <c r="E32" s="1" t="s">
        <v>56</v>
      </c>
      <c r="F32" s="1" t="s">
        <v>60</v>
      </c>
      <c r="G32" s="1" t="s">
        <v>65</v>
      </c>
      <c r="H32" s="1" t="s">
        <v>70</v>
      </c>
      <c r="I32" s="1" t="s">
        <v>75</v>
      </c>
      <c r="J32" s="1" t="s">
        <v>80</v>
      </c>
    </row>
    <row r="34" spans="1:10" ht="16" thickBot="1" x14ac:dyDescent="0.25"/>
    <row r="35" spans="1:10" ht="32" x14ac:dyDescent="0.2">
      <c r="A35" s="11" t="s">
        <v>81</v>
      </c>
      <c r="B35" s="5" t="s">
        <v>0</v>
      </c>
      <c r="C35" s="9" t="s">
        <v>1</v>
      </c>
      <c r="D35" s="9" t="s">
        <v>2</v>
      </c>
      <c r="E35" s="6" t="s">
        <v>3</v>
      </c>
      <c r="F35" s="6" t="s">
        <v>12</v>
      </c>
      <c r="G35" s="6" t="s">
        <v>13</v>
      </c>
      <c r="H35" s="6" t="s">
        <v>10</v>
      </c>
      <c r="I35" s="6" t="s">
        <v>11</v>
      </c>
      <c r="J35" s="6" t="s">
        <v>4</v>
      </c>
    </row>
    <row r="36" spans="1:10" x14ac:dyDescent="0.2">
      <c r="A36" s="10" t="s">
        <v>15</v>
      </c>
      <c r="B36" s="2" t="s">
        <v>5</v>
      </c>
      <c r="C36" s="1" t="s">
        <v>82</v>
      </c>
      <c r="D36" s="1" t="s">
        <v>83</v>
      </c>
      <c r="E36" s="1" t="s">
        <v>84</v>
      </c>
      <c r="F36" s="1" t="s">
        <v>85</v>
      </c>
      <c r="G36" s="1" t="s">
        <v>86</v>
      </c>
      <c r="H36" s="1" t="s">
        <v>87</v>
      </c>
      <c r="I36" s="1" t="s">
        <v>88</v>
      </c>
      <c r="J36" s="1" t="s">
        <v>89</v>
      </c>
    </row>
    <row r="37" spans="1:10" x14ac:dyDescent="0.2">
      <c r="A37" s="3" t="s">
        <v>121</v>
      </c>
      <c r="B37" s="2" t="s">
        <v>6</v>
      </c>
      <c r="C37" s="1" t="s">
        <v>90</v>
      </c>
      <c r="D37" s="1" t="s">
        <v>91</v>
      </c>
      <c r="E37" s="1" t="s">
        <v>92</v>
      </c>
      <c r="F37" s="1" t="s">
        <v>93</v>
      </c>
      <c r="G37" s="1" t="s">
        <v>94</v>
      </c>
      <c r="H37" s="1" t="s">
        <v>95</v>
      </c>
      <c r="I37" s="1" t="s">
        <v>96</v>
      </c>
      <c r="J37" s="1" t="s">
        <v>97</v>
      </c>
    </row>
    <row r="38" spans="1:10" x14ac:dyDescent="0.2">
      <c r="A38" s="3" t="s">
        <v>122</v>
      </c>
      <c r="B38" s="2" t="s">
        <v>7</v>
      </c>
      <c r="C38" s="1" t="s">
        <v>98</v>
      </c>
      <c r="D38" s="1" t="s">
        <v>99</v>
      </c>
      <c r="E38" s="1" t="s">
        <v>100</v>
      </c>
      <c r="F38" s="1" t="s">
        <v>101</v>
      </c>
      <c r="G38" s="1" t="s">
        <v>102</v>
      </c>
      <c r="H38" s="1" t="s">
        <v>103</v>
      </c>
      <c r="I38" s="1" t="s">
        <v>104</v>
      </c>
      <c r="J38" s="1" t="s">
        <v>105</v>
      </c>
    </row>
    <row r="39" spans="1:10" x14ac:dyDescent="0.2">
      <c r="A39" s="3" t="s">
        <v>123</v>
      </c>
      <c r="B39" s="2" t="s">
        <v>8</v>
      </c>
      <c r="C39" s="1" t="s">
        <v>106</v>
      </c>
      <c r="D39" s="1" t="s">
        <v>107</v>
      </c>
      <c r="E39" s="1" t="s">
        <v>110</v>
      </c>
      <c r="F39" s="1" t="s">
        <v>108</v>
      </c>
      <c r="G39" s="1" t="s">
        <v>109</v>
      </c>
      <c r="H39" s="1" t="s">
        <v>112</v>
      </c>
      <c r="I39" s="1" t="s">
        <v>111</v>
      </c>
      <c r="J39" s="1" t="s">
        <v>113</v>
      </c>
    </row>
    <row r="40" spans="1:10" ht="16" thickBot="1" x14ac:dyDescent="0.25">
      <c r="A40" s="4" t="s">
        <v>124</v>
      </c>
      <c r="B40" s="2" t="s">
        <v>9</v>
      </c>
      <c r="C40" s="1" t="s">
        <v>114</v>
      </c>
      <c r="D40" s="1" t="s">
        <v>115</v>
      </c>
      <c r="E40" s="1" t="s">
        <v>116</v>
      </c>
      <c r="F40" s="1" t="s">
        <v>116</v>
      </c>
      <c r="G40" s="1" t="s">
        <v>117</v>
      </c>
      <c r="H40" s="1" t="s">
        <v>118</v>
      </c>
      <c r="I40" s="1" t="s">
        <v>119</v>
      </c>
      <c r="J40" s="1" t="s">
        <v>120</v>
      </c>
    </row>
    <row r="42" spans="1:10" ht="16" thickBot="1" x14ac:dyDescent="0.25"/>
    <row r="43" spans="1:10" ht="32" x14ac:dyDescent="0.2">
      <c r="A43" s="11" t="s">
        <v>125</v>
      </c>
      <c r="B43" s="5" t="s">
        <v>0</v>
      </c>
      <c r="C43" s="9" t="s">
        <v>1</v>
      </c>
      <c r="D43" s="9" t="s">
        <v>2</v>
      </c>
      <c r="E43" s="6" t="s">
        <v>3</v>
      </c>
      <c r="F43" s="6" t="s">
        <v>12</v>
      </c>
      <c r="G43" s="6" t="s">
        <v>13</v>
      </c>
      <c r="H43" s="6" t="s">
        <v>10</v>
      </c>
      <c r="I43" s="6" t="s">
        <v>11</v>
      </c>
      <c r="J43" s="6" t="s">
        <v>4</v>
      </c>
    </row>
    <row r="44" spans="1:10" x14ac:dyDescent="0.2">
      <c r="A44" s="10" t="s">
        <v>15</v>
      </c>
      <c r="B44" s="2" t="s">
        <v>5</v>
      </c>
      <c r="C44" s="1">
        <v>3.14</v>
      </c>
      <c r="D44" s="1">
        <v>0.13</v>
      </c>
      <c r="E44" s="1">
        <v>14.18</v>
      </c>
      <c r="F44" s="1">
        <v>14.34</v>
      </c>
      <c r="G44" s="1">
        <v>14.28</v>
      </c>
      <c r="H44" s="1">
        <v>2.57</v>
      </c>
      <c r="I44" s="1">
        <v>2.65</v>
      </c>
      <c r="J44" s="1">
        <v>2.66</v>
      </c>
    </row>
    <row r="45" spans="1:10" x14ac:dyDescent="0.2">
      <c r="A45" s="3" t="s">
        <v>126</v>
      </c>
      <c r="B45" s="2" t="s">
        <v>6</v>
      </c>
      <c r="C45" s="1">
        <v>4.74</v>
      </c>
      <c r="D45" s="1">
        <v>0.45</v>
      </c>
      <c r="E45" s="1">
        <v>6.93</v>
      </c>
      <c r="F45" s="1">
        <v>6.94</v>
      </c>
      <c r="G45" s="1">
        <v>7</v>
      </c>
      <c r="H45" s="1">
        <v>5.48</v>
      </c>
      <c r="I45" s="1">
        <v>5.48</v>
      </c>
      <c r="J45" s="1">
        <v>5.43</v>
      </c>
    </row>
    <row r="46" spans="1:10" x14ac:dyDescent="0.2">
      <c r="A46" s="3" t="s">
        <v>127</v>
      </c>
      <c r="B46" s="2" t="s">
        <v>7</v>
      </c>
      <c r="C46" s="1">
        <v>6.32</v>
      </c>
      <c r="D46" s="1">
        <v>1.03</v>
      </c>
      <c r="E46" s="1">
        <v>4.0999999999999996</v>
      </c>
      <c r="F46" s="1">
        <v>4.13</v>
      </c>
      <c r="G46" s="1">
        <v>4.0599999999999996</v>
      </c>
      <c r="H46" s="1">
        <v>9.27</v>
      </c>
      <c r="I46" s="1">
        <v>9.1999999999999993</v>
      </c>
      <c r="J46" s="1">
        <v>9.36</v>
      </c>
    </row>
    <row r="47" spans="1:10" x14ac:dyDescent="0.2">
      <c r="A47" s="3" t="s">
        <v>128</v>
      </c>
      <c r="B47" s="2" t="s">
        <v>8</v>
      </c>
      <c r="C47" s="1">
        <v>9.51</v>
      </c>
      <c r="D47" s="1">
        <v>3.46</v>
      </c>
      <c r="E47" s="1">
        <v>2.0699999999999998</v>
      </c>
      <c r="F47" s="1">
        <v>1.97</v>
      </c>
      <c r="G47" s="1">
        <v>1.91</v>
      </c>
      <c r="H47" s="1">
        <v>18.36</v>
      </c>
      <c r="I47" s="1">
        <v>19.29</v>
      </c>
      <c r="J47" s="1">
        <v>19.899999999999999</v>
      </c>
    </row>
    <row r="48" spans="1:10" ht="16" thickBot="1" x14ac:dyDescent="0.25">
      <c r="A48" s="4" t="s">
        <v>129</v>
      </c>
      <c r="B48" s="2" t="s">
        <v>9</v>
      </c>
      <c r="C48" s="1">
        <v>12.68</v>
      </c>
      <c r="D48" s="1">
        <v>8.18</v>
      </c>
      <c r="E48" s="1">
        <v>1.32</v>
      </c>
      <c r="F48" s="1">
        <v>1.31</v>
      </c>
      <c r="G48" s="1">
        <v>1.4</v>
      </c>
      <c r="H48" s="1">
        <v>28.79</v>
      </c>
      <c r="I48" s="1">
        <v>29.01</v>
      </c>
      <c r="J48" s="1">
        <v>27.14</v>
      </c>
    </row>
    <row r="50" spans="1:10" ht="16" thickBot="1" x14ac:dyDescent="0.25"/>
    <row r="51" spans="1:10" ht="32" x14ac:dyDescent="0.2">
      <c r="A51" s="11" t="s">
        <v>130</v>
      </c>
      <c r="B51" s="5" t="s">
        <v>0</v>
      </c>
      <c r="C51" s="9" t="s">
        <v>1</v>
      </c>
      <c r="D51" s="9" t="s">
        <v>2</v>
      </c>
      <c r="E51" s="6" t="s">
        <v>3</v>
      </c>
      <c r="F51" s="6" t="s">
        <v>12</v>
      </c>
      <c r="G51" s="6" t="s">
        <v>13</v>
      </c>
      <c r="H51" s="6" t="s">
        <v>10</v>
      </c>
      <c r="I51" s="6" t="s">
        <v>11</v>
      </c>
      <c r="J51" s="6" t="s">
        <v>4</v>
      </c>
    </row>
    <row r="52" spans="1:10" x14ac:dyDescent="0.2">
      <c r="A52" s="10" t="s">
        <v>15</v>
      </c>
      <c r="B52" s="2" t="s">
        <v>5</v>
      </c>
      <c r="C52" s="1">
        <v>3.1</v>
      </c>
      <c r="D52" s="1">
        <v>0.13</v>
      </c>
      <c r="E52" s="1">
        <v>14.89</v>
      </c>
      <c r="F52" s="1">
        <v>14.63</v>
      </c>
      <c r="G52" s="1">
        <v>14.91</v>
      </c>
      <c r="H52" s="1">
        <v>2.56</v>
      </c>
      <c r="I52" s="1">
        <v>2.6</v>
      </c>
      <c r="J52" s="1">
        <v>2.5499999999999998</v>
      </c>
    </row>
    <row r="53" spans="1:10" x14ac:dyDescent="0.2">
      <c r="A53" s="3" t="s">
        <v>131</v>
      </c>
      <c r="B53" s="2" t="s">
        <v>6</v>
      </c>
      <c r="C53" s="1">
        <v>4.7</v>
      </c>
      <c r="D53" s="1">
        <v>0.43</v>
      </c>
      <c r="E53" s="1">
        <v>6.87</v>
      </c>
      <c r="F53" s="1">
        <v>6.93</v>
      </c>
      <c r="G53" s="1">
        <v>6.68</v>
      </c>
      <c r="H53" s="1">
        <v>5.55</v>
      </c>
      <c r="I53" s="1">
        <v>5.5</v>
      </c>
      <c r="J53" s="1">
        <v>5.7</v>
      </c>
    </row>
    <row r="54" spans="1:10" x14ac:dyDescent="0.2">
      <c r="A54" s="3" t="s">
        <v>132</v>
      </c>
      <c r="B54" s="2" t="s">
        <v>7</v>
      </c>
      <c r="C54" s="1">
        <v>6.3</v>
      </c>
      <c r="D54" s="1">
        <v>1.03</v>
      </c>
      <c r="E54" s="1">
        <v>4.05</v>
      </c>
      <c r="F54" s="1">
        <v>4.04</v>
      </c>
      <c r="G54" s="1">
        <v>4.0999999999999996</v>
      </c>
      <c r="H54" s="1">
        <v>9.41</v>
      </c>
      <c r="I54" s="1">
        <v>9.43</v>
      </c>
      <c r="J54" s="1">
        <v>9.3000000000000007</v>
      </c>
    </row>
    <row r="55" spans="1:10" x14ac:dyDescent="0.2">
      <c r="A55" s="3" t="s">
        <v>133</v>
      </c>
      <c r="B55" s="2" t="s">
        <v>8</v>
      </c>
      <c r="C55" s="1">
        <v>9.5</v>
      </c>
      <c r="D55" s="1">
        <v>3.47</v>
      </c>
      <c r="E55" s="1">
        <v>2.0099999999999998</v>
      </c>
      <c r="F55" s="1">
        <v>2.0699999999999998</v>
      </c>
      <c r="G55" s="1">
        <v>1.94</v>
      </c>
      <c r="H55" s="1">
        <v>18.96</v>
      </c>
      <c r="I55" s="1">
        <v>18.41</v>
      </c>
      <c r="J55" s="1">
        <v>19.64</v>
      </c>
    </row>
    <row r="56" spans="1:10" ht="16" thickBot="1" x14ac:dyDescent="0.25">
      <c r="A56" s="4" t="s">
        <v>134</v>
      </c>
      <c r="B56" s="2" t="s">
        <v>9</v>
      </c>
      <c r="C56" s="1">
        <v>12.7</v>
      </c>
      <c r="D56" s="1">
        <v>8.18</v>
      </c>
      <c r="E56" s="1">
        <v>1.19</v>
      </c>
      <c r="F56" s="1">
        <v>1.29</v>
      </c>
      <c r="G56" s="1">
        <v>1.27</v>
      </c>
      <c r="H56" s="1">
        <v>32.01</v>
      </c>
      <c r="I56" s="1">
        <v>29.53</v>
      </c>
      <c r="J56" s="1">
        <v>30</v>
      </c>
    </row>
    <row r="58" spans="1:10" ht="16" thickBot="1" x14ac:dyDescent="0.25"/>
    <row r="59" spans="1:10" ht="32" x14ac:dyDescent="0.2">
      <c r="A59" s="11" t="s">
        <v>135</v>
      </c>
      <c r="B59" s="5" t="s">
        <v>0</v>
      </c>
      <c r="C59" s="9" t="s">
        <v>1</v>
      </c>
      <c r="D59" s="9" t="s">
        <v>2</v>
      </c>
      <c r="E59" s="6" t="s">
        <v>3</v>
      </c>
      <c r="F59" s="6" t="s">
        <v>12</v>
      </c>
      <c r="G59" s="6" t="s">
        <v>13</v>
      </c>
      <c r="H59" s="6" t="s">
        <v>10</v>
      </c>
      <c r="I59" s="6" t="s">
        <v>11</v>
      </c>
      <c r="J59" s="6" t="s">
        <v>4</v>
      </c>
    </row>
    <row r="60" spans="1:10" x14ac:dyDescent="0.2">
      <c r="A60" s="10" t="s">
        <v>15</v>
      </c>
      <c r="B60" s="2" t="s">
        <v>5</v>
      </c>
      <c r="C60" s="1">
        <v>3.1</v>
      </c>
      <c r="D60" s="1" t="s">
        <v>137</v>
      </c>
      <c r="E60" s="1" t="s">
        <v>141</v>
      </c>
      <c r="F60" s="1" t="s">
        <v>146</v>
      </c>
      <c r="G60" s="1" t="s">
        <v>150</v>
      </c>
      <c r="H60" s="1" t="s">
        <v>153</v>
      </c>
      <c r="I60" s="1" t="s">
        <v>158</v>
      </c>
      <c r="J60" s="1" t="s">
        <v>153</v>
      </c>
    </row>
    <row r="61" spans="1:10" x14ac:dyDescent="0.2">
      <c r="A61" s="3" t="s">
        <v>164</v>
      </c>
      <c r="B61" s="2" t="s">
        <v>6</v>
      </c>
      <c r="C61" s="1">
        <v>4.7</v>
      </c>
      <c r="D61" s="1" t="s">
        <v>136</v>
      </c>
      <c r="E61" s="1" t="s">
        <v>142</v>
      </c>
      <c r="F61" s="1" t="s">
        <v>142</v>
      </c>
      <c r="G61" s="1" t="s">
        <v>151</v>
      </c>
      <c r="H61" s="1" t="s">
        <v>154</v>
      </c>
      <c r="I61" s="1" t="s">
        <v>154</v>
      </c>
      <c r="J61" s="1" t="s">
        <v>159</v>
      </c>
    </row>
    <row r="62" spans="1:10" x14ac:dyDescent="0.2">
      <c r="A62" s="3" t="s">
        <v>186</v>
      </c>
      <c r="B62" s="2" t="s">
        <v>7</v>
      </c>
      <c r="C62" s="1">
        <v>6.3</v>
      </c>
      <c r="D62" s="1" t="s">
        <v>138</v>
      </c>
      <c r="E62" s="1" t="s">
        <v>143</v>
      </c>
      <c r="F62" s="1" t="s">
        <v>147</v>
      </c>
      <c r="G62" s="1" t="s">
        <v>143</v>
      </c>
      <c r="H62" s="1" t="s">
        <v>155</v>
      </c>
      <c r="I62" s="1" t="s">
        <v>160</v>
      </c>
      <c r="J62" s="1" t="s">
        <v>155</v>
      </c>
    </row>
    <row r="63" spans="1:10" x14ac:dyDescent="0.2">
      <c r="A63" s="3" t="s">
        <v>187</v>
      </c>
      <c r="B63" s="2" t="s">
        <v>8</v>
      </c>
      <c r="C63" s="1">
        <v>9.5</v>
      </c>
      <c r="D63" s="1" t="s">
        <v>139</v>
      </c>
      <c r="E63" s="1" t="s">
        <v>144</v>
      </c>
      <c r="F63" s="1" t="s">
        <v>148</v>
      </c>
      <c r="G63" s="1" t="s">
        <v>148</v>
      </c>
      <c r="H63" s="1" t="s">
        <v>156</v>
      </c>
      <c r="I63" s="14" t="s">
        <v>161</v>
      </c>
      <c r="J63" s="1" t="s">
        <v>161</v>
      </c>
    </row>
    <row r="64" spans="1:10" ht="16" thickBot="1" x14ac:dyDescent="0.25">
      <c r="A64" s="4" t="s">
        <v>188</v>
      </c>
      <c r="B64" s="2" t="s">
        <v>9</v>
      </c>
      <c r="C64" s="1">
        <v>12.6</v>
      </c>
      <c r="D64" s="1" t="s">
        <v>140</v>
      </c>
      <c r="E64" s="1" t="s">
        <v>145</v>
      </c>
      <c r="F64" s="1" t="s">
        <v>149</v>
      </c>
      <c r="G64" s="1" t="s">
        <v>152</v>
      </c>
      <c r="H64" s="1" t="s">
        <v>157</v>
      </c>
      <c r="I64" s="1" t="s">
        <v>162</v>
      </c>
      <c r="J64" s="1" t="s">
        <v>163</v>
      </c>
    </row>
    <row r="66" spans="1:10" ht="16" thickBot="1" x14ac:dyDescent="0.25"/>
    <row r="67" spans="1:10" ht="48" x14ac:dyDescent="0.2">
      <c r="A67" s="11" t="s">
        <v>165</v>
      </c>
      <c r="B67" s="5" t="s">
        <v>0</v>
      </c>
      <c r="C67" s="9" t="s">
        <v>170</v>
      </c>
      <c r="D67" s="9" t="s">
        <v>33</v>
      </c>
      <c r="E67" s="6" t="s">
        <v>171</v>
      </c>
      <c r="F67" s="6" t="s">
        <v>172</v>
      </c>
      <c r="G67" s="6" t="s">
        <v>173</v>
      </c>
      <c r="H67" s="6" t="s">
        <v>174</v>
      </c>
      <c r="I67" s="6" t="s">
        <v>175</v>
      </c>
      <c r="J67" s="6" t="s">
        <v>176</v>
      </c>
    </row>
    <row r="68" spans="1:10" x14ac:dyDescent="0.2">
      <c r="A68" s="10" t="s">
        <v>15</v>
      </c>
      <c r="B68" s="2" t="s">
        <v>5</v>
      </c>
      <c r="C68" s="1">
        <v>3.1</v>
      </c>
      <c r="D68" s="1">
        <v>0.13</v>
      </c>
      <c r="E68" s="1">
        <v>14.47</v>
      </c>
      <c r="F68" s="1">
        <v>14.28</v>
      </c>
      <c r="G68" s="1">
        <v>13.78</v>
      </c>
      <c r="H68" s="1">
        <v>0.37980000000000003</v>
      </c>
      <c r="I68" s="1">
        <v>0.37480000000000002</v>
      </c>
      <c r="J68" s="1">
        <v>0.36170000000000002</v>
      </c>
    </row>
    <row r="69" spans="1:10" x14ac:dyDescent="0.2">
      <c r="A69" s="3" t="s">
        <v>166</v>
      </c>
      <c r="B69" s="2" t="s">
        <v>6</v>
      </c>
      <c r="C69" s="1">
        <v>4.7</v>
      </c>
      <c r="D69" s="1">
        <v>0.43</v>
      </c>
      <c r="E69" s="1">
        <v>6.63</v>
      </c>
      <c r="F69" s="1">
        <v>6.59</v>
      </c>
      <c r="G69" s="1">
        <v>6.44</v>
      </c>
      <c r="H69" s="1">
        <v>0.17399999999999999</v>
      </c>
      <c r="I69" s="1">
        <v>0.17299999999999999</v>
      </c>
      <c r="J69" s="1">
        <v>0.16900000000000001</v>
      </c>
    </row>
    <row r="70" spans="1:10" x14ac:dyDescent="0.2">
      <c r="A70" s="3" t="s">
        <v>167</v>
      </c>
      <c r="B70" s="2" t="s">
        <v>7</v>
      </c>
      <c r="C70" s="1">
        <v>6.3</v>
      </c>
      <c r="D70" s="1">
        <v>1.03</v>
      </c>
      <c r="E70" s="1">
        <v>3.91</v>
      </c>
      <c r="F70" s="1">
        <v>4.03</v>
      </c>
      <c r="G70" s="1">
        <v>3.97</v>
      </c>
      <c r="H70" s="1">
        <v>0.10299999999999999</v>
      </c>
      <c r="I70" s="1">
        <v>0.106</v>
      </c>
      <c r="J70" s="1">
        <v>0.104</v>
      </c>
    </row>
    <row r="71" spans="1:10" x14ac:dyDescent="0.2">
      <c r="A71" s="3" t="s">
        <v>168</v>
      </c>
      <c r="B71" s="2" t="s">
        <v>8</v>
      </c>
      <c r="C71" s="1">
        <v>9.5</v>
      </c>
      <c r="D71" s="1">
        <v>3.48</v>
      </c>
      <c r="E71" s="1">
        <v>2.06</v>
      </c>
      <c r="F71" s="1">
        <v>1.91</v>
      </c>
      <c r="G71" s="1">
        <v>2.0699999999999998</v>
      </c>
      <c r="H71" s="1">
        <v>5.3999999999999999E-2</v>
      </c>
      <c r="I71" s="1">
        <v>0.05</v>
      </c>
      <c r="J71" s="1">
        <v>5.3999999999999999E-2</v>
      </c>
    </row>
    <row r="72" spans="1:10" ht="16" thickBot="1" x14ac:dyDescent="0.25">
      <c r="A72" s="4" t="s">
        <v>169</v>
      </c>
      <c r="B72" s="2" t="s">
        <v>9</v>
      </c>
      <c r="C72" s="1">
        <v>12.7</v>
      </c>
      <c r="D72" s="1">
        <v>8.35</v>
      </c>
      <c r="E72" s="1">
        <v>1.31</v>
      </c>
      <c r="F72" s="1">
        <v>1.32</v>
      </c>
      <c r="G72" s="1">
        <v>1.28</v>
      </c>
      <c r="H72" s="1">
        <v>3.4000000000000002E-2</v>
      </c>
      <c r="I72" s="1">
        <v>3.5000000000000003E-2</v>
      </c>
      <c r="J72" s="1">
        <v>3.4000000000000002E-2</v>
      </c>
    </row>
    <row r="74" spans="1:10" ht="16" thickBot="1" x14ac:dyDescent="0.25"/>
    <row r="75" spans="1:10" ht="48" x14ac:dyDescent="0.2">
      <c r="A75" s="11" t="s">
        <v>177</v>
      </c>
      <c r="B75" s="5" t="s">
        <v>0</v>
      </c>
      <c r="C75" s="9" t="s">
        <v>1</v>
      </c>
      <c r="D75" s="9" t="s">
        <v>2</v>
      </c>
      <c r="E75" s="6" t="s">
        <v>3</v>
      </c>
      <c r="F75" s="6" t="s">
        <v>12</v>
      </c>
      <c r="G75" s="6" t="s">
        <v>13</v>
      </c>
      <c r="H75" s="6" t="s">
        <v>174</v>
      </c>
      <c r="I75" s="6" t="s">
        <v>175</v>
      </c>
      <c r="J75" s="6" t="s">
        <v>176</v>
      </c>
    </row>
    <row r="76" spans="1:10" x14ac:dyDescent="0.2">
      <c r="A76" s="10" t="s">
        <v>15</v>
      </c>
      <c r="B76" s="2" t="s">
        <v>5</v>
      </c>
      <c r="C76" s="1">
        <v>2.8</v>
      </c>
      <c r="D76" s="1">
        <v>0.14000000000000001</v>
      </c>
      <c r="E76" s="1">
        <v>14.69</v>
      </c>
      <c r="F76" s="1">
        <v>13.63</v>
      </c>
      <c r="G76" s="1">
        <v>14.28</v>
      </c>
      <c r="H76" s="1">
        <v>25.87</v>
      </c>
      <c r="I76" s="1">
        <v>27.88</v>
      </c>
      <c r="J76" s="1">
        <v>26.61</v>
      </c>
    </row>
    <row r="77" spans="1:10" x14ac:dyDescent="0.2">
      <c r="A77" s="3" t="s">
        <v>178</v>
      </c>
      <c r="B77" s="2" t="s">
        <v>6</v>
      </c>
      <c r="C77" s="1">
        <v>4.7</v>
      </c>
      <c r="D77" s="1">
        <v>0.43</v>
      </c>
      <c r="E77" s="1">
        <v>6.62</v>
      </c>
      <c r="F77" s="1">
        <v>6.63</v>
      </c>
      <c r="G77" s="1">
        <v>6.56</v>
      </c>
      <c r="H77" s="1">
        <v>57.4</v>
      </c>
      <c r="I77" s="1">
        <v>57.32</v>
      </c>
      <c r="J77" s="1">
        <v>57.93</v>
      </c>
    </row>
    <row r="78" spans="1:10" x14ac:dyDescent="0.2">
      <c r="A78" s="3" t="s">
        <v>179</v>
      </c>
      <c r="B78" s="2" t="s">
        <v>7</v>
      </c>
      <c r="C78" s="1">
        <v>6.3</v>
      </c>
      <c r="D78" s="1">
        <v>1.05</v>
      </c>
      <c r="E78" s="1">
        <v>3.84</v>
      </c>
      <c r="F78" s="1">
        <v>3.96</v>
      </c>
      <c r="G78" s="1">
        <v>3.84</v>
      </c>
      <c r="H78" s="1">
        <v>98.96</v>
      </c>
      <c r="I78" s="1">
        <v>95.96</v>
      </c>
      <c r="J78" s="1">
        <v>98.96</v>
      </c>
    </row>
    <row r="79" spans="1:10" x14ac:dyDescent="0.2">
      <c r="A79" s="3" t="s">
        <v>180</v>
      </c>
      <c r="B79" s="2" t="s">
        <v>8</v>
      </c>
      <c r="C79" s="1">
        <v>9.5</v>
      </c>
      <c r="D79" s="1">
        <v>3.51</v>
      </c>
      <c r="E79" s="1">
        <v>1.81</v>
      </c>
      <c r="F79" s="1">
        <v>1.96</v>
      </c>
      <c r="G79" s="1">
        <v>1.97</v>
      </c>
      <c r="H79" s="1">
        <v>209.94</v>
      </c>
      <c r="I79" s="1">
        <v>193.88</v>
      </c>
      <c r="J79" s="1">
        <v>192.89</v>
      </c>
    </row>
    <row r="80" spans="1:10" ht="16" thickBot="1" x14ac:dyDescent="0.25">
      <c r="A80" s="4"/>
      <c r="B80" s="2" t="s">
        <v>9</v>
      </c>
      <c r="C80" s="1">
        <v>12.6</v>
      </c>
      <c r="D80" s="1">
        <v>8.17</v>
      </c>
      <c r="E80" s="1">
        <v>1.25</v>
      </c>
      <c r="F80" s="1">
        <v>1.34</v>
      </c>
      <c r="G80" s="1">
        <v>1.25</v>
      </c>
      <c r="H80" s="1">
        <v>304</v>
      </c>
      <c r="I80" s="1">
        <v>283.58</v>
      </c>
      <c r="J80" s="1">
        <v>304</v>
      </c>
    </row>
    <row r="82" spans="1:10" ht="16" thickBot="1" x14ac:dyDescent="0.25"/>
    <row r="83" spans="1:10" ht="48" x14ac:dyDescent="0.2">
      <c r="A83" s="11" t="s">
        <v>181</v>
      </c>
      <c r="B83" s="5" t="s">
        <v>0</v>
      </c>
      <c r="C83" s="9" t="s">
        <v>170</v>
      </c>
      <c r="D83" s="9" t="s">
        <v>33</v>
      </c>
      <c r="E83" s="6" t="s">
        <v>171</v>
      </c>
      <c r="F83" s="6" t="s">
        <v>12</v>
      </c>
      <c r="G83" s="6" t="s">
        <v>13</v>
      </c>
      <c r="H83" s="6" t="s">
        <v>189</v>
      </c>
      <c r="I83" s="6" t="s">
        <v>11</v>
      </c>
      <c r="J83" s="6" t="s">
        <v>4</v>
      </c>
    </row>
    <row r="84" spans="1:10" x14ac:dyDescent="0.2">
      <c r="A84" s="10" t="s">
        <v>15</v>
      </c>
      <c r="B84" s="2" t="s">
        <v>5</v>
      </c>
      <c r="C84" s="1">
        <v>3.17</v>
      </c>
      <c r="D84" s="1">
        <v>0.12</v>
      </c>
      <c r="E84">
        <v>13.91</v>
      </c>
      <c r="F84" s="1">
        <v>14.4</v>
      </c>
      <c r="G84" s="1">
        <v>13.78</v>
      </c>
      <c r="H84" s="1">
        <v>2.7610000000000001</v>
      </c>
      <c r="I84" s="1">
        <v>2.6669999999999998</v>
      </c>
      <c r="J84" s="1">
        <v>2.7869999999999999</v>
      </c>
    </row>
    <row r="85" spans="1:10" x14ac:dyDescent="0.2">
      <c r="A85" s="3" t="s">
        <v>182</v>
      </c>
      <c r="B85" s="2" t="s">
        <v>6</v>
      </c>
      <c r="C85" s="1">
        <v>4.76</v>
      </c>
      <c r="D85" s="1">
        <v>0.44</v>
      </c>
      <c r="E85">
        <v>6.72</v>
      </c>
      <c r="F85" s="1">
        <v>6.59</v>
      </c>
      <c r="G85" s="1">
        <v>6.75</v>
      </c>
      <c r="H85" s="1">
        <v>5.7140000000000004</v>
      </c>
      <c r="I85" s="1">
        <v>5.827</v>
      </c>
      <c r="J85" s="1">
        <v>5.6890000000000001</v>
      </c>
    </row>
    <row r="86" spans="1:10" x14ac:dyDescent="0.2">
      <c r="A86" s="3" t="s">
        <v>183</v>
      </c>
      <c r="B86" s="2" t="s">
        <v>7</v>
      </c>
      <c r="C86" s="1">
        <v>6.34</v>
      </c>
      <c r="D86" s="1">
        <v>1.03</v>
      </c>
      <c r="E86">
        <v>4</v>
      </c>
      <c r="F86" s="1">
        <v>3.94</v>
      </c>
      <c r="G86" s="1">
        <v>4</v>
      </c>
      <c r="H86" s="1">
        <v>4.5999999999999996</v>
      </c>
      <c r="I86" s="1">
        <v>9.7460000000000004</v>
      </c>
      <c r="J86" s="1">
        <v>9.6</v>
      </c>
    </row>
    <row r="87" spans="1:10" x14ac:dyDescent="0.2">
      <c r="A87" s="3" t="s">
        <v>184</v>
      </c>
      <c r="B87" s="2" t="s">
        <v>8</v>
      </c>
      <c r="C87" s="1">
        <v>9.51</v>
      </c>
      <c r="D87" s="1">
        <v>3.51</v>
      </c>
      <c r="E87">
        <v>1.82</v>
      </c>
      <c r="F87" s="1">
        <v>1.97</v>
      </c>
      <c r="G87" s="1">
        <v>1.88</v>
      </c>
      <c r="H87" s="1">
        <v>21.099</v>
      </c>
      <c r="I87" s="1">
        <v>19.492000000000001</v>
      </c>
      <c r="J87" s="1">
        <v>20.425999999999998</v>
      </c>
    </row>
    <row r="88" spans="1:10" ht="16" thickBot="1" x14ac:dyDescent="0.25">
      <c r="A88" s="4" t="s">
        <v>185</v>
      </c>
      <c r="B88" s="2" t="s">
        <v>9</v>
      </c>
      <c r="C88" s="1">
        <v>12.69</v>
      </c>
      <c r="D88" s="1">
        <v>8.3699999999999992</v>
      </c>
      <c r="E88">
        <v>1.19</v>
      </c>
      <c r="F88" s="1">
        <v>1.19</v>
      </c>
      <c r="G88" s="1">
        <v>1.1499999999999999</v>
      </c>
      <c r="H88" s="1">
        <v>32.268999999999998</v>
      </c>
      <c r="I88" s="1">
        <v>32.268999999999998</v>
      </c>
      <c r="J88" s="1">
        <v>33.390999999999998</v>
      </c>
    </row>
    <row r="90" spans="1:10" ht="16" thickBot="1" x14ac:dyDescent="0.25"/>
    <row r="91" spans="1:10" ht="32" x14ac:dyDescent="0.2">
      <c r="A91" s="11" t="s">
        <v>194</v>
      </c>
      <c r="B91" s="5" t="s">
        <v>0</v>
      </c>
      <c r="C91" s="9" t="s">
        <v>1</v>
      </c>
      <c r="D91" s="9" t="s">
        <v>2</v>
      </c>
      <c r="E91" s="6" t="s">
        <v>3</v>
      </c>
      <c r="F91" s="6" t="s">
        <v>12</v>
      </c>
      <c r="G91" s="6" t="s">
        <v>13</v>
      </c>
      <c r="H91" s="6" t="s">
        <v>10</v>
      </c>
      <c r="I91" s="6" t="s">
        <v>11</v>
      </c>
      <c r="J91" s="6" t="s">
        <v>4</v>
      </c>
    </row>
    <row r="92" spans="1:10" x14ac:dyDescent="0.2">
      <c r="A92" s="10" t="s">
        <v>15</v>
      </c>
      <c r="B92" s="2" t="s">
        <v>5</v>
      </c>
      <c r="C92" s="1">
        <v>12.6</v>
      </c>
      <c r="D92" s="1">
        <v>8.17</v>
      </c>
      <c r="E92" s="1">
        <v>1.25</v>
      </c>
      <c r="F92" s="1">
        <v>1.25</v>
      </c>
      <c r="G92" s="1">
        <v>1.31</v>
      </c>
      <c r="H92" s="1">
        <v>30.4</v>
      </c>
      <c r="I92" s="1">
        <v>30.4</v>
      </c>
      <c r="J92" s="1">
        <v>29.01</v>
      </c>
    </row>
    <row r="93" spans="1:10" x14ac:dyDescent="0.2">
      <c r="A93" s="3" t="s">
        <v>190</v>
      </c>
      <c r="B93" s="2" t="s">
        <v>6</v>
      </c>
      <c r="C93" s="1">
        <v>9.4</v>
      </c>
      <c r="D93" s="1">
        <v>3.52</v>
      </c>
      <c r="E93" s="1">
        <v>1.9</v>
      </c>
      <c r="F93" s="1">
        <v>2.06</v>
      </c>
      <c r="G93" s="1">
        <v>2</v>
      </c>
      <c r="H93" s="1">
        <v>20</v>
      </c>
      <c r="I93" s="1">
        <v>18.45</v>
      </c>
      <c r="J93" s="1">
        <v>19</v>
      </c>
    </row>
    <row r="94" spans="1:10" x14ac:dyDescent="0.2">
      <c r="A94" s="3" t="s">
        <v>191</v>
      </c>
      <c r="B94" s="2" t="s">
        <v>7</v>
      </c>
      <c r="C94" s="1">
        <v>6.3</v>
      </c>
      <c r="D94" s="1">
        <v>1.01</v>
      </c>
      <c r="E94" s="1">
        <v>4.13</v>
      </c>
      <c r="F94" s="1">
        <v>4.25</v>
      </c>
      <c r="G94" s="1">
        <v>4.22</v>
      </c>
      <c r="H94" s="1">
        <v>9.1999999999999993</v>
      </c>
      <c r="I94" s="1">
        <v>8.94</v>
      </c>
      <c r="J94" s="1">
        <v>9</v>
      </c>
    </row>
    <row r="95" spans="1:10" x14ac:dyDescent="0.2">
      <c r="A95" s="3" t="s">
        <v>192</v>
      </c>
      <c r="B95" s="2" t="s">
        <v>8</v>
      </c>
      <c r="C95" s="1">
        <v>4.7</v>
      </c>
      <c r="D95" s="1">
        <v>0.42</v>
      </c>
      <c r="E95" s="1">
        <v>6.97</v>
      </c>
      <c r="F95" s="1">
        <v>7.12</v>
      </c>
      <c r="G95" s="1">
        <v>6.97</v>
      </c>
      <c r="H95" s="1">
        <v>5.45</v>
      </c>
      <c r="I95" s="1">
        <v>5.34</v>
      </c>
      <c r="J95" s="1">
        <v>5.45</v>
      </c>
    </row>
    <row r="96" spans="1:10" ht="16" thickBot="1" x14ac:dyDescent="0.25">
      <c r="A96" s="4" t="s">
        <v>193</v>
      </c>
      <c r="B96" s="2" t="s">
        <v>9</v>
      </c>
      <c r="C96" s="1">
        <v>3.1</v>
      </c>
      <c r="D96" s="1">
        <v>0.14000000000000001</v>
      </c>
      <c r="E96" s="1">
        <v>14.72</v>
      </c>
      <c r="F96" s="1">
        <v>15</v>
      </c>
      <c r="G96" s="1">
        <v>15.47</v>
      </c>
      <c r="H96" s="1">
        <v>2.58</v>
      </c>
      <c r="I96" s="1">
        <v>2.5299999999999998</v>
      </c>
      <c r="J96" s="1">
        <v>2.46</v>
      </c>
    </row>
    <row r="98" spans="1:10" ht="16" thickBot="1" x14ac:dyDescent="0.25"/>
    <row r="99" spans="1:10" ht="32" x14ac:dyDescent="0.2">
      <c r="A99" s="11" t="s">
        <v>195</v>
      </c>
      <c r="B99" s="5" t="s">
        <v>0</v>
      </c>
      <c r="C99" s="9" t="s">
        <v>1</v>
      </c>
      <c r="D99" s="9" t="s">
        <v>2</v>
      </c>
      <c r="E99" s="6" t="s">
        <v>3</v>
      </c>
      <c r="F99" s="6" t="s">
        <v>12</v>
      </c>
      <c r="G99" s="6" t="s">
        <v>13</v>
      </c>
      <c r="H99" s="6" t="s">
        <v>10</v>
      </c>
      <c r="I99" s="6" t="s">
        <v>11</v>
      </c>
      <c r="J99" s="6" t="s">
        <v>4</v>
      </c>
    </row>
    <row r="100" spans="1:10" x14ac:dyDescent="0.2">
      <c r="A100" s="10" t="s">
        <v>15</v>
      </c>
      <c r="B100" s="2" t="s">
        <v>5</v>
      </c>
      <c r="C100" s="1" t="s">
        <v>114</v>
      </c>
      <c r="D100" s="1" t="s">
        <v>197</v>
      </c>
      <c r="E100" s="1" t="s">
        <v>198</v>
      </c>
      <c r="F100" s="1">
        <v>16.14</v>
      </c>
      <c r="G100" s="1">
        <v>16.100000000000001</v>
      </c>
      <c r="H100" s="1">
        <v>2.3199999999999998</v>
      </c>
      <c r="I100" s="1">
        <v>2.36</v>
      </c>
      <c r="J100" s="1">
        <v>2.2999999999999998</v>
      </c>
    </row>
    <row r="101" spans="1:10" x14ac:dyDescent="0.2">
      <c r="A101" s="3" t="s">
        <v>196</v>
      </c>
      <c r="B101" s="2" t="s">
        <v>6</v>
      </c>
      <c r="C101" s="1">
        <v>4.7</v>
      </c>
      <c r="D101" s="1">
        <v>0.43</v>
      </c>
      <c r="E101" s="1">
        <v>7.25</v>
      </c>
      <c r="F101" s="1">
        <v>7.23</v>
      </c>
      <c r="G101" s="1">
        <v>7.36</v>
      </c>
      <c r="H101" s="1">
        <v>5.26</v>
      </c>
      <c r="I101" s="1">
        <v>5.27</v>
      </c>
      <c r="J101" s="1">
        <v>5.18</v>
      </c>
    </row>
    <row r="102" spans="1:10" x14ac:dyDescent="0.2">
      <c r="A102" s="3" t="s">
        <v>199</v>
      </c>
      <c r="B102" s="2" t="s">
        <v>7</v>
      </c>
      <c r="C102" s="1">
        <v>6.3</v>
      </c>
      <c r="D102" s="1">
        <v>1.01</v>
      </c>
      <c r="E102" s="1">
        <v>4.71</v>
      </c>
      <c r="F102" s="1">
        <v>4.17</v>
      </c>
      <c r="G102" s="1">
        <v>4.3899999999999997</v>
      </c>
      <c r="H102" s="1">
        <v>8.09</v>
      </c>
      <c r="I102" s="1">
        <v>9.14</v>
      </c>
      <c r="J102" s="1">
        <v>8.68</v>
      </c>
    </row>
    <row r="103" spans="1:10" x14ac:dyDescent="0.2">
      <c r="A103" s="3" t="s">
        <v>200</v>
      </c>
      <c r="B103" s="2" t="s">
        <v>8</v>
      </c>
      <c r="C103" s="1">
        <v>9.5</v>
      </c>
      <c r="D103" s="1">
        <v>3.52</v>
      </c>
      <c r="E103" s="1">
        <v>1.93</v>
      </c>
      <c r="F103" s="1">
        <v>2.3199999999999998</v>
      </c>
      <c r="G103" s="1">
        <v>2.54</v>
      </c>
      <c r="H103" s="1">
        <v>19.739999999999998</v>
      </c>
      <c r="I103" s="1">
        <v>16.420000000000002</v>
      </c>
      <c r="J103" s="1">
        <v>15</v>
      </c>
    </row>
    <row r="104" spans="1:10" ht="16" thickBot="1" x14ac:dyDescent="0.25">
      <c r="A104" s="4" t="s">
        <v>201</v>
      </c>
      <c r="B104" s="2" t="s">
        <v>9</v>
      </c>
      <c r="C104" s="1">
        <v>12.6</v>
      </c>
      <c r="D104" s="1">
        <v>8.35</v>
      </c>
      <c r="E104" s="1">
        <v>1.48</v>
      </c>
      <c r="F104" s="1">
        <v>1.36</v>
      </c>
      <c r="G104" s="1">
        <v>1.65</v>
      </c>
      <c r="H104" s="1">
        <v>25.74</v>
      </c>
      <c r="I104" s="1">
        <v>28.01</v>
      </c>
      <c r="J104" s="1">
        <v>23.09</v>
      </c>
    </row>
    <row r="106" spans="1:10" ht="16" thickBot="1" x14ac:dyDescent="0.25"/>
    <row r="107" spans="1:10" ht="32" x14ac:dyDescent="0.2">
      <c r="A107" s="11" t="s">
        <v>202</v>
      </c>
      <c r="B107" s="5" t="s">
        <v>0</v>
      </c>
      <c r="C107" s="9" t="s">
        <v>1</v>
      </c>
      <c r="D107" s="9" t="s">
        <v>2</v>
      </c>
      <c r="E107" s="6" t="s">
        <v>3</v>
      </c>
      <c r="F107" s="6" t="s">
        <v>12</v>
      </c>
      <c r="G107" s="6" t="s">
        <v>13</v>
      </c>
      <c r="H107" s="6" t="s">
        <v>10</v>
      </c>
      <c r="I107" s="6" t="s">
        <v>11</v>
      </c>
      <c r="J107" s="6" t="s">
        <v>4</v>
      </c>
    </row>
    <row r="108" spans="1:10" x14ac:dyDescent="0.2">
      <c r="A108" s="10" t="s">
        <v>15</v>
      </c>
      <c r="B108" s="2" t="s">
        <v>5</v>
      </c>
      <c r="C108" s="1">
        <v>2.54</v>
      </c>
      <c r="D108" s="1">
        <v>0.13</v>
      </c>
      <c r="E108" s="1">
        <v>15.34</v>
      </c>
      <c r="F108" s="1">
        <v>15.28</v>
      </c>
      <c r="G108" s="1">
        <v>15.04</v>
      </c>
      <c r="H108" s="1">
        <v>2.5</v>
      </c>
      <c r="I108" s="1">
        <v>2.5099999999999998</v>
      </c>
      <c r="J108" s="1">
        <v>2.5499999999999998</v>
      </c>
    </row>
    <row r="109" spans="1:10" x14ac:dyDescent="0.2">
      <c r="A109" s="3" t="s">
        <v>203</v>
      </c>
      <c r="B109" s="2" t="s">
        <v>6</v>
      </c>
      <c r="C109" s="1">
        <v>4.18</v>
      </c>
      <c r="D109" s="1">
        <v>0.42</v>
      </c>
      <c r="E109" s="1">
        <v>7.13</v>
      </c>
      <c r="F109" s="1">
        <v>7.28</v>
      </c>
      <c r="G109" s="1">
        <v>7.47</v>
      </c>
      <c r="H109" s="1">
        <v>5.18</v>
      </c>
      <c r="I109" s="1">
        <v>5.29</v>
      </c>
      <c r="J109" s="1">
        <v>5.15</v>
      </c>
    </row>
    <row r="110" spans="1:10" x14ac:dyDescent="0.2">
      <c r="A110" s="3" t="s">
        <v>204</v>
      </c>
      <c r="B110" s="2" t="s">
        <v>7</v>
      </c>
      <c r="C110" s="1">
        <v>5.71</v>
      </c>
      <c r="D110" s="1">
        <v>1.02</v>
      </c>
      <c r="E110" s="1">
        <v>4.32</v>
      </c>
      <c r="F110" s="1">
        <v>4.41</v>
      </c>
      <c r="G110" s="1">
        <v>4.34</v>
      </c>
      <c r="H110" s="1">
        <v>8.73</v>
      </c>
      <c r="I110" s="1">
        <v>8.73</v>
      </c>
      <c r="J110" s="1">
        <v>8.73</v>
      </c>
    </row>
    <row r="111" spans="1:10" x14ac:dyDescent="0.2">
      <c r="A111" s="3" t="s">
        <v>205</v>
      </c>
      <c r="B111" s="2" t="s">
        <v>8</v>
      </c>
      <c r="C111" s="1">
        <v>8.8800000000000008</v>
      </c>
      <c r="D111" s="1">
        <v>3.52</v>
      </c>
      <c r="E111" s="1">
        <v>2.0299999999999998</v>
      </c>
      <c r="F111" s="1">
        <v>2.2799999999999998</v>
      </c>
      <c r="G111" s="1">
        <v>2.09</v>
      </c>
      <c r="H111" s="1">
        <v>16.739999999999998</v>
      </c>
      <c r="I111" s="1">
        <v>16.89</v>
      </c>
      <c r="J111" s="1">
        <v>18.420000000000002</v>
      </c>
    </row>
    <row r="112" spans="1:10" ht="16" thickBot="1" x14ac:dyDescent="0.25">
      <c r="A112" s="4" t="s">
        <v>206</v>
      </c>
      <c r="B112" s="2" t="s">
        <v>9</v>
      </c>
      <c r="C112" s="1">
        <v>12.03</v>
      </c>
      <c r="D112" s="1">
        <v>8.35</v>
      </c>
      <c r="E112" s="1">
        <v>1</v>
      </c>
      <c r="F112" s="1">
        <v>1.28</v>
      </c>
      <c r="G112" s="1">
        <v>1.48</v>
      </c>
      <c r="H112" s="1">
        <v>31.56</v>
      </c>
      <c r="I112" s="1">
        <v>27.9</v>
      </c>
      <c r="J112" s="1">
        <v>26.01</v>
      </c>
    </row>
    <row r="114" spans="1:10" ht="16" thickBot="1" x14ac:dyDescent="0.25"/>
    <row r="115" spans="1:10" ht="32" x14ac:dyDescent="0.2">
      <c r="A115" s="11" t="s">
        <v>207</v>
      </c>
      <c r="B115" s="5" t="s">
        <v>0</v>
      </c>
      <c r="C115" s="9" t="s">
        <v>1</v>
      </c>
      <c r="D115" s="9" t="s">
        <v>2</v>
      </c>
      <c r="E115" s="6" t="s">
        <v>3</v>
      </c>
      <c r="F115" s="6" t="s">
        <v>12</v>
      </c>
      <c r="G115" s="6" t="s">
        <v>13</v>
      </c>
      <c r="H115" s="6" t="s">
        <v>10</v>
      </c>
      <c r="I115" s="6" t="s">
        <v>11</v>
      </c>
      <c r="J115" s="6" t="s">
        <v>4</v>
      </c>
    </row>
    <row r="116" spans="1:10" x14ac:dyDescent="0.2">
      <c r="A116" s="10" t="s">
        <v>15</v>
      </c>
      <c r="B116" s="2" t="s">
        <v>5</v>
      </c>
      <c r="C116" s="1" t="s">
        <v>209</v>
      </c>
      <c r="D116" s="1" t="s">
        <v>214</v>
      </c>
      <c r="E116" s="1" t="s">
        <v>219</v>
      </c>
      <c r="F116" s="1" t="s">
        <v>224</v>
      </c>
      <c r="G116" s="1" t="s">
        <v>231</v>
      </c>
      <c r="H116" s="1" t="s">
        <v>235</v>
      </c>
      <c r="I116" s="1" t="s">
        <v>239</v>
      </c>
      <c r="J116" s="1" t="s">
        <v>243</v>
      </c>
    </row>
    <row r="117" spans="1:10" x14ac:dyDescent="0.2">
      <c r="A117" s="3" t="s">
        <v>208</v>
      </c>
      <c r="B117" s="2" t="s">
        <v>6</v>
      </c>
      <c r="C117" s="1" t="s">
        <v>210</v>
      </c>
      <c r="D117" s="1" t="s">
        <v>215</v>
      </c>
      <c r="E117" s="1" t="s">
        <v>220</v>
      </c>
      <c r="F117" s="1" t="s">
        <v>225</v>
      </c>
      <c r="G117" s="1" t="s">
        <v>232</v>
      </c>
      <c r="H117" s="1" t="s">
        <v>236</v>
      </c>
      <c r="I117" s="1" t="s">
        <v>240</v>
      </c>
      <c r="J117" s="1" t="s">
        <v>244</v>
      </c>
    </row>
    <row r="118" spans="1:10" x14ac:dyDescent="0.2">
      <c r="A118" s="3" t="s">
        <v>247</v>
      </c>
      <c r="B118" s="2" t="s">
        <v>7</v>
      </c>
      <c r="C118" s="1" t="s">
        <v>211</v>
      </c>
      <c r="D118" s="1" t="s">
        <v>216</v>
      </c>
      <c r="E118" s="1" t="s">
        <v>221</v>
      </c>
      <c r="F118" s="1" t="s">
        <v>226</v>
      </c>
      <c r="G118" s="1" t="s">
        <v>233</v>
      </c>
      <c r="H118" s="1" t="s">
        <v>237</v>
      </c>
      <c r="I118" s="1" t="s">
        <v>241</v>
      </c>
      <c r="J118" s="1" t="s">
        <v>245</v>
      </c>
    </row>
    <row r="119" spans="1:10" x14ac:dyDescent="0.2">
      <c r="A119" s="3" t="s">
        <v>248</v>
      </c>
      <c r="B119" s="2" t="s">
        <v>8</v>
      </c>
      <c r="C119" s="1" t="s">
        <v>212</v>
      </c>
      <c r="D119" s="1" t="s">
        <v>217</v>
      </c>
      <c r="E119" s="1" t="s">
        <v>222</v>
      </c>
      <c r="F119" s="1" t="s">
        <v>227</v>
      </c>
      <c r="G119" s="1" t="s">
        <v>234</v>
      </c>
      <c r="H119" s="1" t="s">
        <v>238</v>
      </c>
      <c r="I119" s="1" t="s">
        <v>242</v>
      </c>
      <c r="J119" s="1" t="s">
        <v>246</v>
      </c>
    </row>
    <row r="120" spans="1:10" ht="16" thickBot="1" x14ac:dyDescent="0.25">
      <c r="A120" s="4" t="s">
        <v>249</v>
      </c>
      <c r="B120" s="2" t="s">
        <v>9</v>
      </c>
      <c r="C120" s="1" t="s">
        <v>213</v>
      </c>
      <c r="D120" s="1" t="s">
        <v>218</v>
      </c>
      <c r="E120" s="1" t="s">
        <v>223</v>
      </c>
      <c r="F120" s="1" t="s">
        <v>223</v>
      </c>
      <c r="G120" s="1" t="s">
        <v>228</v>
      </c>
      <c r="H120" s="1" t="s">
        <v>229</v>
      </c>
      <c r="I120" s="1" t="s">
        <v>229</v>
      </c>
      <c r="J120" s="1" t="s">
        <v>230</v>
      </c>
    </row>
    <row r="122" spans="1:10" ht="16" thickBot="1" x14ac:dyDescent="0.25"/>
    <row r="123" spans="1:10" ht="48" x14ac:dyDescent="0.2">
      <c r="A123" s="11" t="s">
        <v>250</v>
      </c>
      <c r="B123" s="5" t="s">
        <v>0</v>
      </c>
      <c r="C123" s="9" t="s">
        <v>32</v>
      </c>
      <c r="D123" s="9" t="s">
        <v>33</v>
      </c>
      <c r="E123" s="6" t="s">
        <v>34</v>
      </c>
      <c r="F123" s="6" t="s">
        <v>35</v>
      </c>
      <c r="G123" s="6" t="s">
        <v>36</v>
      </c>
      <c r="H123" s="6" t="s">
        <v>255</v>
      </c>
      <c r="I123" s="6" t="s">
        <v>257</v>
      </c>
      <c r="J123" s="6" t="s">
        <v>256</v>
      </c>
    </row>
    <row r="124" spans="1:10" x14ac:dyDescent="0.2">
      <c r="A124" s="10" t="s">
        <v>15</v>
      </c>
      <c r="B124" s="2" t="s">
        <v>5</v>
      </c>
      <c r="C124" s="1">
        <v>3.1</v>
      </c>
      <c r="D124" s="1">
        <v>0.14000000000000001</v>
      </c>
      <c r="E124" s="1">
        <v>14.45</v>
      </c>
      <c r="F124" s="1">
        <v>15</v>
      </c>
      <c r="G124" s="1">
        <v>14.47</v>
      </c>
      <c r="H124" s="15">
        <f>0.38/E124</f>
        <v>2.6297577854671281E-2</v>
      </c>
      <c r="I124" s="15">
        <f t="shared" ref="I124:I128" si="0">0.38/F124</f>
        <v>2.5333333333333333E-2</v>
      </c>
      <c r="J124" s="15">
        <f t="shared" ref="J124:J128" si="1">0.38/G124</f>
        <v>2.626123013130615E-2</v>
      </c>
    </row>
    <row r="125" spans="1:10" x14ac:dyDescent="0.2">
      <c r="A125" s="3" t="s">
        <v>251</v>
      </c>
      <c r="B125" s="2" t="s">
        <v>6</v>
      </c>
      <c r="C125" s="1">
        <v>4.7</v>
      </c>
      <c r="D125" s="1">
        <v>0.44</v>
      </c>
      <c r="E125" s="1">
        <v>6.61</v>
      </c>
      <c r="F125" s="1">
        <v>7.06</v>
      </c>
      <c r="G125" s="1">
        <v>6.8</v>
      </c>
      <c r="H125" s="15">
        <f t="shared" ref="H125:H128" si="2">0.38/E125</f>
        <v>5.7488653555219364E-2</v>
      </c>
      <c r="I125" s="15">
        <f t="shared" si="0"/>
        <v>5.3824362606232301E-2</v>
      </c>
      <c r="J125" s="15">
        <f t="shared" si="1"/>
        <v>5.5882352941176473E-2</v>
      </c>
    </row>
    <row r="126" spans="1:10" x14ac:dyDescent="0.2">
      <c r="A126" s="3" t="s">
        <v>252</v>
      </c>
      <c r="B126" s="2" t="s">
        <v>7</v>
      </c>
      <c r="C126" s="1">
        <v>6.3</v>
      </c>
      <c r="D126" s="1">
        <v>1.03</v>
      </c>
      <c r="E126" s="1">
        <v>3.92</v>
      </c>
      <c r="F126" s="1">
        <v>3.99</v>
      </c>
      <c r="G126" s="1">
        <v>3.86</v>
      </c>
      <c r="H126" s="15">
        <f t="shared" si="2"/>
        <v>9.6938775510204078E-2</v>
      </c>
      <c r="I126" s="15">
        <f t="shared" si="0"/>
        <v>9.5238095238095233E-2</v>
      </c>
      <c r="J126" s="15">
        <f t="shared" si="1"/>
        <v>9.8445595854922283E-2</v>
      </c>
    </row>
    <row r="127" spans="1:10" x14ac:dyDescent="0.2">
      <c r="A127" s="3" t="s">
        <v>253</v>
      </c>
      <c r="B127" s="2" t="s">
        <v>8</v>
      </c>
      <c r="C127" s="1">
        <v>9.5</v>
      </c>
      <c r="D127" s="1">
        <v>3.45</v>
      </c>
      <c r="E127" s="1">
        <v>1.83</v>
      </c>
      <c r="F127" s="1">
        <v>1.9</v>
      </c>
      <c r="G127" s="1">
        <v>1.97</v>
      </c>
      <c r="H127" s="15">
        <f t="shared" si="2"/>
        <v>0.2076502732240437</v>
      </c>
      <c r="I127" s="15">
        <f t="shared" si="0"/>
        <v>0.2</v>
      </c>
      <c r="J127" s="15">
        <f t="shared" si="1"/>
        <v>0.19289340101522842</v>
      </c>
    </row>
    <row r="128" spans="1:10" ht="16" thickBot="1" x14ac:dyDescent="0.25">
      <c r="A128" s="4" t="s">
        <v>254</v>
      </c>
      <c r="B128" s="2" t="s">
        <v>9</v>
      </c>
      <c r="C128" s="1">
        <v>12.7</v>
      </c>
      <c r="D128" s="1">
        <v>8.19</v>
      </c>
      <c r="E128" s="1">
        <v>1.63</v>
      </c>
      <c r="F128" s="1">
        <v>1.18</v>
      </c>
      <c r="G128" s="1">
        <v>1.45</v>
      </c>
      <c r="H128" s="15">
        <f t="shared" si="2"/>
        <v>0.23312883435582823</v>
      </c>
      <c r="I128" s="15">
        <f t="shared" si="0"/>
        <v>0.32203389830508478</v>
      </c>
      <c r="J128" s="15">
        <f t="shared" si="1"/>
        <v>0.2620689655172414</v>
      </c>
    </row>
    <row r="130" spans="1:12" ht="16" thickBot="1" x14ac:dyDescent="0.25"/>
    <row r="131" spans="1:12" ht="32" x14ac:dyDescent="0.2">
      <c r="A131" s="11" t="s">
        <v>258</v>
      </c>
      <c r="B131" s="5" t="s">
        <v>0</v>
      </c>
      <c r="C131" s="9" t="s">
        <v>1</v>
      </c>
      <c r="D131" s="9" t="s">
        <v>2</v>
      </c>
      <c r="E131" s="6" t="s">
        <v>3</v>
      </c>
      <c r="F131" s="6" t="s">
        <v>12</v>
      </c>
      <c r="G131" s="6" t="s">
        <v>13</v>
      </c>
      <c r="H131" s="6" t="s">
        <v>10</v>
      </c>
      <c r="I131" s="6" t="s">
        <v>11</v>
      </c>
      <c r="J131" s="8" t="s">
        <v>4</v>
      </c>
    </row>
    <row r="132" spans="1:12" x14ac:dyDescent="0.2">
      <c r="A132" s="10" t="s">
        <v>15</v>
      </c>
      <c r="B132" s="2" t="s">
        <v>5</v>
      </c>
      <c r="C132" s="1">
        <v>3.14</v>
      </c>
      <c r="D132" s="1">
        <v>0.13400000000000001</v>
      </c>
      <c r="E132" s="1">
        <v>14.69</v>
      </c>
      <c r="F132" s="1">
        <v>14.62</v>
      </c>
      <c r="G132" s="1">
        <v>14.75</v>
      </c>
      <c r="H132" s="1">
        <v>2.58</v>
      </c>
      <c r="I132" s="1">
        <v>2.59</v>
      </c>
      <c r="J132" s="1">
        <v>2.58</v>
      </c>
    </row>
    <row r="133" spans="1:12" x14ac:dyDescent="0.2">
      <c r="A133" s="3"/>
      <c r="B133" s="2" t="s">
        <v>6</v>
      </c>
      <c r="C133" s="1">
        <v>4.75</v>
      </c>
      <c r="D133" s="1">
        <v>0.43</v>
      </c>
      <c r="E133" s="1">
        <v>7.34</v>
      </c>
      <c r="F133" s="1">
        <v>7.22</v>
      </c>
      <c r="G133" s="1">
        <v>7.19</v>
      </c>
      <c r="H133" s="1">
        <v>5.18</v>
      </c>
      <c r="I133" s="1">
        <v>5.26</v>
      </c>
      <c r="J133" s="1">
        <v>5.29</v>
      </c>
    </row>
    <row r="134" spans="1:12" x14ac:dyDescent="0.2">
      <c r="A134" s="3"/>
      <c r="B134" s="2" t="s">
        <v>7</v>
      </c>
      <c r="C134" s="1">
        <v>6.34</v>
      </c>
      <c r="D134" s="1">
        <v>1.02</v>
      </c>
      <c r="E134" s="1">
        <v>4.28</v>
      </c>
      <c r="F134" s="1">
        <v>4.22</v>
      </c>
      <c r="G134" s="1">
        <v>4.18</v>
      </c>
      <c r="H134" s="1">
        <v>8.8800000000000008</v>
      </c>
      <c r="I134" s="1">
        <v>9</v>
      </c>
      <c r="J134" s="1">
        <v>9.09</v>
      </c>
    </row>
    <row r="135" spans="1:12" x14ac:dyDescent="0.2">
      <c r="A135" s="3"/>
      <c r="B135" s="2" t="s">
        <v>8</v>
      </c>
      <c r="C135" s="1">
        <v>9.5</v>
      </c>
      <c r="D135" s="1">
        <v>3.51</v>
      </c>
      <c r="E135" s="1">
        <v>2.1</v>
      </c>
      <c r="F135" s="1">
        <v>2.1</v>
      </c>
      <c r="G135" s="1">
        <v>2</v>
      </c>
      <c r="H135" s="1">
        <v>18.09</v>
      </c>
      <c r="I135" s="1">
        <v>18.100000000000001</v>
      </c>
      <c r="J135" s="1">
        <v>19</v>
      </c>
    </row>
    <row r="136" spans="1:12" ht="16" thickBot="1" x14ac:dyDescent="0.25">
      <c r="A136" s="4"/>
      <c r="B136" s="2" t="s">
        <v>9</v>
      </c>
      <c r="C136" s="1">
        <v>12.69</v>
      </c>
      <c r="D136" s="1">
        <v>8.18</v>
      </c>
      <c r="E136" s="1">
        <v>1.37</v>
      </c>
      <c r="F136" s="1">
        <v>1.37</v>
      </c>
      <c r="G136" s="1">
        <v>1.34</v>
      </c>
      <c r="H136" s="1">
        <v>27.74</v>
      </c>
      <c r="I136" s="1">
        <v>27</v>
      </c>
      <c r="J136" s="1">
        <v>28.4</v>
      </c>
    </row>
    <row r="138" spans="1:12" ht="16" thickBot="1" x14ac:dyDescent="0.25"/>
    <row r="139" spans="1:12" ht="32" x14ac:dyDescent="0.2">
      <c r="A139" s="11" t="s">
        <v>259</v>
      </c>
      <c r="B139" s="5" t="s">
        <v>0</v>
      </c>
      <c r="C139" s="9" t="s">
        <v>1</v>
      </c>
      <c r="D139" s="9" t="s">
        <v>2</v>
      </c>
      <c r="E139" s="6" t="s">
        <v>3</v>
      </c>
      <c r="F139" s="6" t="s">
        <v>12</v>
      </c>
      <c r="G139" s="6" t="s">
        <v>13</v>
      </c>
      <c r="H139" s="6" t="s">
        <v>10</v>
      </c>
      <c r="I139" s="6" t="s">
        <v>11</v>
      </c>
      <c r="J139" s="6" t="s">
        <v>4</v>
      </c>
      <c r="L139" s="13"/>
    </row>
    <row r="140" spans="1:12" x14ac:dyDescent="0.2">
      <c r="A140" s="10" t="s">
        <v>15</v>
      </c>
      <c r="B140" s="2" t="s">
        <v>5</v>
      </c>
      <c r="C140" s="1" t="s">
        <v>264</v>
      </c>
      <c r="D140" s="1" t="s">
        <v>269</v>
      </c>
      <c r="E140" s="1">
        <v>15.69</v>
      </c>
      <c r="F140" s="1">
        <v>14.53</v>
      </c>
      <c r="G140" s="1">
        <v>14.53</v>
      </c>
      <c r="H140" s="1">
        <v>2.4219247928616956</v>
      </c>
      <c r="I140" s="1">
        <v>2.6152787336545082</v>
      </c>
      <c r="J140" s="1">
        <v>2.6152787336545082</v>
      </c>
    </row>
    <row r="141" spans="1:12" x14ac:dyDescent="0.2">
      <c r="A141" s="3" t="s">
        <v>260</v>
      </c>
      <c r="B141" s="2" t="s">
        <v>6</v>
      </c>
      <c r="C141" s="1" t="s">
        <v>265</v>
      </c>
      <c r="D141" s="1" t="s">
        <v>270</v>
      </c>
      <c r="E141" s="1">
        <v>6.97</v>
      </c>
      <c r="F141" s="1">
        <v>7</v>
      </c>
      <c r="G141" s="1">
        <v>7.06</v>
      </c>
      <c r="H141" s="1">
        <v>5.4519368723098998</v>
      </c>
      <c r="I141" s="1">
        <v>5.4285714285714288</v>
      </c>
      <c r="J141" s="1">
        <v>5.3824362606232299</v>
      </c>
    </row>
    <row r="142" spans="1:12" x14ac:dyDescent="0.2">
      <c r="A142" s="3" t="s">
        <v>261</v>
      </c>
      <c r="B142" s="2" t="s">
        <v>7</v>
      </c>
      <c r="C142" s="1" t="s">
        <v>266</v>
      </c>
      <c r="D142" s="1" t="s">
        <v>271</v>
      </c>
      <c r="E142" s="1">
        <v>4.38</v>
      </c>
      <c r="F142" s="1">
        <v>4.34</v>
      </c>
      <c r="G142" s="1">
        <v>4.09</v>
      </c>
      <c r="H142" s="1">
        <v>8.6757990867579906</v>
      </c>
      <c r="I142" s="1">
        <v>8.7557603686635943</v>
      </c>
      <c r="J142" s="1">
        <v>9.2909535452322736</v>
      </c>
    </row>
    <row r="143" spans="1:12" x14ac:dyDescent="0.2">
      <c r="A143" s="3" t="s">
        <v>262</v>
      </c>
      <c r="B143" s="2" t="s">
        <v>8</v>
      </c>
      <c r="C143" s="1" t="s">
        <v>267</v>
      </c>
      <c r="D143" s="1" t="s">
        <v>272</v>
      </c>
      <c r="E143" s="1">
        <v>2.04</v>
      </c>
      <c r="F143" s="1">
        <v>2.0299999999999998</v>
      </c>
      <c r="G143" s="1">
        <v>2.12</v>
      </c>
      <c r="H143" s="1">
        <v>18.627450980392158</v>
      </c>
      <c r="I143" s="1">
        <v>18.7192118226601</v>
      </c>
      <c r="J143" s="1">
        <v>17.924528301886792</v>
      </c>
    </row>
    <row r="144" spans="1:12" ht="16" thickBot="1" x14ac:dyDescent="0.25">
      <c r="A144" s="4" t="s">
        <v>263</v>
      </c>
      <c r="B144" s="2" t="s">
        <v>9</v>
      </c>
      <c r="C144" s="1" t="s">
        <v>268</v>
      </c>
      <c r="D144" s="1" t="s">
        <v>273</v>
      </c>
      <c r="E144" s="1">
        <v>1.37</v>
      </c>
      <c r="F144" s="1">
        <v>1.41</v>
      </c>
      <c r="G144" s="1">
        <v>1.4</v>
      </c>
      <c r="H144" s="1">
        <v>27.737226277372262</v>
      </c>
      <c r="I144" s="1">
        <v>26.950354609929079</v>
      </c>
      <c r="J144" s="1">
        <v>27.142857142857146</v>
      </c>
    </row>
    <row r="146" spans="1:15" ht="16" thickBot="1" x14ac:dyDescent="0.25"/>
    <row r="147" spans="1:15" ht="32" x14ac:dyDescent="0.2">
      <c r="A147" s="11" t="s">
        <v>274</v>
      </c>
      <c r="B147" s="5" t="s">
        <v>0</v>
      </c>
      <c r="C147" s="9" t="s">
        <v>1</v>
      </c>
      <c r="D147" s="9" t="s">
        <v>2</v>
      </c>
      <c r="E147" s="6" t="s">
        <v>3</v>
      </c>
      <c r="F147" s="6" t="s">
        <v>12</v>
      </c>
      <c r="G147" s="6" t="s">
        <v>13</v>
      </c>
      <c r="H147" s="6" t="s">
        <v>10</v>
      </c>
      <c r="I147" s="6" t="s">
        <v>11</v>
      </c>
      <c r="J147" s="6" t="s">
        <v>4</v>
      </c>
      <c r="O147">
        <f>+SQRT((0.05/38)^2+(0.05/15)^2)</f>
        <v>3.5836312659325437E-3</v>
      </c>
    </row>
    <row r="148" spans="1:15" x14ac:dyDescent="0.2">
      <c r="A148" s="10" t="s">
        <v>15</v>
      </c>
      <c r="B148" s="2" t="s">
        <v>5</v>
      </c>
      <c r="C148" s="1">
        <v>3.1</v>
      </c>
      <c r="D148" s="1">
        <v>0.13</v>
      </c>
      <c r="E148" s="1">
        <v>14.34</v>
      </c>
      <c r="F148" s="1">
        <v>13.91</v>
      </c>
      <c r="G148" s="1">
        <v>13.97</v>
      </c>
      <c r="H148" s="1">
        <v>2.64</v>
      </c>
      <c r="I148" s="1">
        <v>2.73</v>
      </c>
      <c r="J148" s="1">
        <v>2.72</v>
      </c>
    </row>
    <row r="149" spans="1:15" x14ac:dyDescent="0.2">
      <c r="A149" s="3" t="s">
        <v>275</v>
      </c>
      <c r="B149" s="2" t="s">
        <v>6</v>
      </c>
      <c r="C149" s="1">
        <v>4.7</v>
      </c>
      <c r="D149" s="1">
        <v>0.44</v>
      </c>
      <c r="E149" s="1">
        <v>6.69</v>
      </c>
      <c r="F149" s="1">
        <v>6.84</v>
      </c>
      <c r="G149" s="1">
        <v>6.4</v>
      </c>
      <c r="H149" s="1">
        <v>5.72</v>
      </c>
      <c r="I149" s="1">
        <v>5.55</v>
      </c>
      <c r="J149" s="1">
        <v>5.94</v>
      </c>
    </row>
    <row r="150" spans="1:15" x14ac:dyDescent="0.2">
      <c r="A150" s="3" t="s">
        <v>276</v>
      </c>
      <c r="B150" s="2" t="s">
        <v>7</v>
      </c>
      <c r="C150" s="1">
        <v>6.3</v>
      </c>
      <c r="D150" s="1">
        <v>1.02</v>
      </c>
      <c r="E150" s="1">
        <v>3.97</v>
      </c>
      <c r="F150" s="1">
        <v>4.21</v>
      </c>
      <c r="G150" s="1">
        <v>4.07</v>
      </c>
      <c r="H150" s="1">
        <v>9.57</v>
      </c>
      <c r="I150" s="1">
        <v>9.0299999999999994</v>
      </c>
      <c r="J150" s="1">
        <v>9.34</v>
      </c>
    </row>
    <row r="151" spans="1:15" x14ac:dyDescent="0.2">
      <c r="A151" s="3" t="s">
        <v>278</v>
      </c>
      <c r="B151" s="2" t="s">
        <v>8</v>
      </c>
      <c r="C151" s="1">
        <v>9.4</v>
      </c>
      <c r="D151" s="1">
        <v>3.46</v>
      </c>
      <c r="E151" s="1">
        <v>2.09</v>
      </c>
      <c r="F151" s="1">
        <v>2.06</v>
      </c>
      <c r="G151" s="1">
        <v>1.88</v>
      </c>
      <c r="H151" s="1">
        <v>18.18</v>
      </c>
      <c r="I151" s="1">
        <v>18.45</v>
      </c>
      <c r="J151" s="1">
        <v>20.21</v>
      </c>
    </row>
    <row r="152" spans="1:15" ht="16" thickBot="1" x14ac:dyDescent="0.25">
      <c r="A152" s="4" t="s">
        <v>277</v>
      </c>
      <c r="B152" s="2" t="s">
        <v>9</v>
      </c>
      <c r="C152" s="1">
        <v>12.6</v>
      </c>
      <c r="D152" s="1">
        <v>8.34</v>
      </c>
      <c r="E152" s="1">
        <v>1.9</v>
      </c>
      <c r="F152" s="1">
        <v>1.25</v>
      </c>
      <c r="G152" s="1">
        <v>1.29</v>
      </c>
      <c r="H152" s="1">
        <v>20</v>
      </c>
      <c r="I152" s="1">
        <v>30.4</v>
      </c>
      <c r="J152" s="1">
        <v>29.46</v>
      </c>
    </row>
    <row r="154" spans="1:15" ht="16" thickBot="1" x14ac:dyDescent="0.25"/>
    <row r="155" spans="1:15" ht="32" x14ac:dyDescent="0.2">
      <c r="A155" s="11" t="s">
        <v>16</v>
      </c>
      <c r="B155" s="5" t="s">
        <v>0</v>
      </c>
      <c r="C155" s="9" t="s">
        <v>1</v>
      </c>
      <c r="D155" s="9" t="s">
        <v>2</v>
      </c>
      <c r="E155" s="6" t="s">
        <v>3</v>
      </c>
      <c r="F155" s="6" t="s">
        <v>12</v>
      </c>
      <c r="G155" s="6" t="s">
        <v>13</v>
      </c>
      <c r="H155" s="6" t="s">
        <v>10</v>
      </c>
      <c r="I155" s="6" t="s">
        <v>11</v>
      </c>
      <c r="J155" s="6" t="s">
        <v>4</v>
      </c>
    </row>
    <row r="156" spans="1:15" x14ac:dyDescent="0.2">
      <c r="A156" s="10" t="s">
        <v>15</v>
      </c>
      <c r="B156" s="2" t="s">
        <v>5</v>
      </c>
      <c r="C156" s="1"/>
      <c r="D156" s="1"/>
      <c r="E156" s="1"/>
      <c r="F156" s="1"/>
      <c r="G156" s="1"/>
      <c r="H156" s="1"/>
      <c r="I156" s="1"/>
      <c r="J156" s="1"/>
    </row>
    <row r="157" spans="1:15" x14ac:dyDescent="0.2">
      <c r="A157" s="3"/>
      <c r="B157" s="2" t="s">
        <v>6</v>
      </c>
      <c r="C157" s="1"/>
      <c r="D157" s="1"/>
      <c r="E157" s="1"/>
      <c r="F157" s="1"/>
      <c r="G157" s="1"/>
      <c r="H157" s="1"/>
      <c r="I157" s="1"/>
      <c r="J157" s="1"/>
    </row>
    <row r="158" spans="1:15" x14ac:dyDescent="0.2">
      <c r="A158" s="3"/>
      <c r="B158" s="2" t="s">
        <v>7</v>
      </c>
      <c r="C158" s="1"/>
      <c r="D158" s="1"/>
      <c r="E158" s="1"/>
      <c r="F158" s="1"/>
      <c r="G158" s="1"/>
      <c r="H158" s="1"/>
      <c r="I158" s="1"/>
      <c r="J158" s="1"/>
    </row>
    <row r="159" spans="1:15" x14ac:dyDescent="0.2">
      <c r="A159" s="3"/>
      <c r="B159" s="2" t="s">
        <v>8</v>
      </c>
      <c r="C159" s="1"/>
      <c r="D159" s="1"/>
      <c r="E159" s="1"/>
      <c r="F159" s="1"/>
      <c r="G159" s="1"/>
      <c r="H159" s="1"/>
      <c r="I159" s="1"/>
      <c r="J159" s="1"/>
    </row>
    <row r="160" spans="1:15" ht="16" thickBot="1" x14ac:dyDescent="0.25">
      <c r="A160" s="4"/>
      <c r="B160" s="2" t="s">
        <v>9</v>
      </c>
      <c r="C160" s="1"/>
      <c r="D160" s="1"/>
      <c r="E160" s="1"/>
      <c r="F160" s="1"/>
      <c r="G160" s="1"/>
      <c r="H160" s="1"/>
      <c r="I160" s="1"/>
      <c r="J160" s="1"/>
    </row>
    <row r="162" spans="1:10" ht="16" thickBot="1" x14ac:dyDescent="0.25"/>
    <row r="163" spans="1:10" ht="32" x14ac:dyDescent="0.2">
      <c r="A163" s="11" t="s">
        <v>16</v>
      </c>
      <c r="B163" s="5" t="s">
        <v>0</v>
      </c>
      <c r="C163" s="9" t="s">
        <v>1</v>
      </c>
      <c r="D163" s="9" t="s">
        <v>2</v>
      </c>
      <c r="E163" s="6" t="s">
        <v>3</v>
      </c>
      <c r="F163" s="6" t="s">
        <v>12</v>
      </c>
      <c r="G163" s="6" t="s">
        <v>13</v>
      </c>
      <c r="H163" s="6" t="s">
        <v>10</v>
      </c>
      <c r="I163" s="6" t="s">
        <v>11</v>
      </c>
      <c r="J163" s="6" t="s">
        <v>4</v>
      </c>
    </row>
    <row r="164" spans="1:10" x14ac:dyDescent="0.2">
      <c r="A164" s="10" t="s">
        <v>15</v>
      </c>
      <c r="B164" s="2" t="s">
        <v>5</v>
      </c>
      <c r="C164" s="1"/>
      <c r="D164" s="1"/>
      <c r="E164" s="1"/>
      <c r="F164" s="1"/>
      <c r="G164" s="1"/>
      <c r="H164" s="1"/>
      <c r="I164" s="1"/>
      <c r="J164" s="1"/>
    </row>
    <row r="165" spans="1:10" x14ac:dyDescent="0.2">
      <c r="A165" s="3"/>
      <c r="B165" s="2" t="s">
        <v>6</v>
      </c>
      <c r="C165" s="1"/>
      <c r="D165" s="1"/>
      <c r="E165" s="1"/>
      <c r="F165" s="1"/>
      <c r="G165" s="1"/>
      <c r="H165" s="1"/>
      <c r="I165" s="1"/>
      <c r="J165" s="1"/>
    </row>
    <row r="166" spans="1:10" x14ac:dyDescent="0.2">
      <c r="A166" s="3"/>
      <c r="B166" s="2" t="s">
        <v>7</v>
      </c>
      <c r="C166" s="1"/>
      <c r="D166" s="1"/>
      <c r="E166" s="1"/>
      <c r="F166" s="1"/>
      <c r="G166" s="1"/>
      <c r="H166" s="1"/>
      <c r="I166" s="1"/>
      <c r="J166" s="1"/>
    </row>
    <row r="167" spans="1:10" x14ac:dyDescent="0.2">
      <c r="A167" s="3"/>
      <c r="B167" s="2" t="s">
        <v>8</v>
      </c>
      <c r="C167" s="1"/>
      <c r="D167" s="1"/>
      <c r="E167" s="1"/>
      <c r="F167" s="1"/>
      <c r="G167" s="1"/>
      <c r="H167" s="1"/>
      <c r="I167" s="1"/>
      <c r="J167" s="1"/>
    </row>
    <row r="168" spans="1:10" ht="16" thickBot="1" x14ac:dyDescent="0.25">
      <c r="A168" s="4"/>
      <c r="B168" s="2" t="s">
        <v>9</v>
      </c>
      <c r="C168" s="1"/>
      <c r="D168" s="1"/>
      <c r="E168" s="1"/>
      <c r="F168" s="1"/>
      <c r="G168" s="1"/>
      <c r="H168" s="1"/>
      <c r="I168" s="1"/>
      <c r="J168" s="1"/>
    </row>
    <row r="170" spans="1:10" ht="16" thickBot="1" x14ac:dyDescent="0.25"/>
    <row r="171" spans="1:10" ht="32" x14ac:dyDescent="0.2">
      <c r="A171" s="11" t="s">
        <v>16</v>
      </c>
      <c r="B171" s="5" t="s">
        <v>0</v>
      </c>
      <c r="C171" s="9" t="s">
        <v>1</v>
      </c>
      <c r="D171" s="9" t="s">
        <v>2</v>
      </c>
      <c r="E171" s="6" t="s">
        <v>3</v>
      </c>
      <c r="F171" s="6" t="s">
        <v>12</v>
      </c>
      <c r="G171" s="6" t="s">
        <v>13</v>
      </c>
      <c r="H171" s="6" t="s">
        <v>10</v>
      </c>
      <c r="I171" s="6" t="s">
        <v>11</v>
      </c>
      <c r="J171" s="6" t="s">
        <v>4</v>
      </c>
    </row>
    <row r="172" spans="1:10" x14ac:dyDescent="0.2">
      <c r="A172" s="10" t="s">
        <v>15</v>
      </c>
      <c r="B172" s="2" t="s">
        <v>5</v>
      </c>
      <c r="C172" s="1"/>
      <c r="D172" s="1"/>
      <c r="E172" s="1"/>
      <c r="F172" s="1"/>
      <c r="G172" s="1"/>
      <c r="H172" s="1"/>
      <c r="I172" s="1"/>
      <c r="J172" s="1"/>
    </row>
    <row r="173" spans="1:10" x14ac:dyDescent="0.2">
      <c r="A173" s="3"/>
      <c r="B173" s="2" t="s">
        <v>6</v>
      </c>
      <c r="C173" s="1"/>
      <c r="D173" s="1"/>
      <c r="E173" s="1"/>
      <c r="F173" s="1"/>
      <c r="G173" s="1"/>
      <c r="H173" s="1"/>
      <c r="I173" s="1"/>
      <c r="J173" s="1"/>
    </row>
    <row r="174" spans="1:10" x14ac:dyDescent="0.2">
      <c r="A174" s="3"/>
      <c r="B174" s="2" t="s">
        <v>7</v>
      </c>
      <c r="C174" s="1"/>
      <c r="D174" s="1"/>
      <c r="E174" s="1"/>
      <c r="F174" s="1"/>
      <c r="G174" s="1"/>
      <c r="H174" s="1"/>
      <c r="I174" s="1"/>
      <c r="J174" s="1"/>
    </row>
    <row r="175" spans="1:10" x14ac:dyDescent="0.2">
      <c r="A175" s="3"/>
      <c r="B175" s="2" t="s">
        <v>8</v>
      </c>
      <c r="C175" s="1"/>
      <c r="D175" s="1"/>
      <c r="E175" s="1"/>
      <c r="F175" s="1"/>
      <c r="G175" s="1"/>
      <c r="H175" s="1"/>
      <c r="I175" s="1"/>
      <c r="J175" s="1"/>
    </row>
    <row r="176" spans="1:10" ht="16" thickBot="1" x14ac:dyDescent="0.25">
      <c r="A176" s="4"/>
      <c r="B176" s="2" t="s">
        <v>9</v>
      </c>
      <c r="C176" s="1"/>
      <c r="D176" s="1"/>
      <c r="E176" s="1"/>
      <c r="F176" s="1"/>
      <c r="G176" s="1"/>
      <c r="H176" s="1"/>
      <c r="I176" s="1"/>
      <c r="J176" s="1"/>
    </row>
    <row r="178" spans="1:10" ht="16" thickBot="1" x14ac:dyDescent="0.25"/>
    <row r="179" spans="1:10" ht="32" x14ac:dyDescent="0.2">
      <c r="A179" s="11" t="s">
        <v>16</v>
      </c>
      <c r="B179" s="5" t="s">
        <v>0</v>
      </c>
      <c r="C179" s="9" t="s">
        <v>1</v>
      </c>
      <c r="D179" s="9" t="s">
        <v>2</v>
      </c>
      <c r="E179" s="6" t="s">
        <v>3</v>
      </c>
      <c r="F179" s="6" t="s">
        <v>12</v>
      </c>
      <c r="G179" s="6" t="s">
        <v>13</v>
      </c>
      <c r="H179" s="6" t="s">
        <v>10</v>
      </c>
      <c r="I179" s="6" t="s">
        <v>11</v>
      </c>
      <c r="J179" s="6" t="s">
        <v>4</v>
      </c>
    </row>
    <row r="180" spans="1:10" x14ac:dyDescent="0.2">
      <c r="A180" s="10" t="s">
        <v>15</v>
      </c>
      <c r="B180" s="2" t="s">
        <v>5</v>
      </c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3"/>
      <c r="B181" s="2" t="s">
        <v>6</v>
      </c>
      <c r="C181" s="1"/>
      <c r="D181" s="1"/>
      <c r="E181" s="1"/>
      <c r="F181" s="1"/>
      <c r="G181" s="1"/>
      <c r="H181" s="1"/>
      <c r="I181" s="1"/>
      <c r="J181" s="1"/>
    </row>
    <row r="182" spans="1:10" x14ac:dyDescent="0.2">
      <c r="A182" s="3"/>
      <c r="B182" s="2" t="s">
        <v>7</v>
      </c>
      <c r="C182" s="1"/>
      <c r="D182" s="1"/>
      <c r="E182" s="1"/>
      <c r="F182" s="1"/>
      <c r="G182" s="1"/>
      <c r="H182" s="1"/>
      <c r="I182" s="1"/>
      <c r="J182" s="1"/>
    </row>
    <row r="183" spans="1:10" x14ac:dyDescent="0.2">
      <c r="A183" s="3"/>
      <c r="B183" s="2" t="s">
        <v>8</v>
      </c>
      <c r="C183" s="1"/>
      <c r="D183" s="1"/>
      <c r="E183" s="1"/>
      <c r="F183" s="1"/>
      <c r="G183" s="1"/>
      <c r="H183" s="1"/>
      <c r="I183" s="1"/>
      <c r="J183" s="1"/>
    </row>
    <row r="184" spans="1:10" ht="16" thickBot="1" x14ac:dyDescent="0.25">
      <c r="A184" s="4"/>
      <c r="B184" s="2" t="s">
        <v>9</v>
      </c>
      <c r="C184" s="1"/>
      <c r="D184" s="1"/>
      <c r="E184" s="1"/>
      <c r="F184" s="1"/>
      <c r="G184" s="1"/>
      <c r="H184" s="1"/>
      <c r="I184" s="1"/>
      <c r="J184" s="1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A971-1AD7-2443-BC54-D7F1250FE962}">
  <dimension ref="A1:S73"/>
  <sheetViews>
    <sheetView tabSelected="1" topLeftCell="A63" zoomScale="62" workbookViewId="0">
      <selection activeCell="S113" sqref="S113"/>
    </sheetView>
  </sheetViews>
  <sheetFormatPr baseColWidth="10" defaultRowHeight="15" x14ac:dyDescent="0.2"/>
  <cols>
    <col min="1" max="1" width="20.5" customWidth="1"/>
    <col min="2" max="3" width="8.83203125"/>
    <col min="4" max="4" width="12.6640625" customWidth="1"/>
    <col min="5" max="6" width="8.83203125"/>
    <col min="7" max="7" width="11.6640625" bestFit="1" customWidth="1"/>
    <col min="8" max="14" width="8.83203125"/>
    <col min="15" max="17" width="9" bestFit="1" customWidth="1"/>
    <col min="18" max="19" width="9.6640625" bestFit="1" customWidth="1"/>
  </cols>
  <sheetData>
    <row r="1" spans="1:19" x14ac:dyDescent="0.2">
      <c r="D1" t="s">
        <v>279</v>
      </c>
      <c r="J1" t="s">
        <v>280</v>
      </c>
      <c r="Q1" t="s">
        <v>281</v>
      </c>
    </row>
    <row r="3" spans="1:19" x14ac:dyDescent="0.2">
      <c r="A3" s="7"/>
      <c r="B3" s="1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7"/>
      <c r="H3" s="1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7"/>
      <c r="N3" s="7"/>
      <c r="O3" s="19" t="s">
        <v>5</v>
      </c>
      <c r="P3" s="19" t="s">
        <v>6</v>
      </c>
      <c r="Q3" s="19" t="s">
        <v>7</v>
      </c>
      <c r="R3" s="19" t="s">
        <v>8</v>
      </c>
      <c r="S3" s="19" t="s">
        <v>9</v>
      </c>
    </row>
    <row r="4" spans="1:19" x14ac:dyDescent="0.2">
      <c r="B4" s="16">
        <v>1.46</v>
      </c>
      <c r="C4" s="16">
        <v>3.05</v>
      </c>
      <c r="D4" s="16">
        <v>4.6399999999999997</v>
      </c>
      <c r="E4" s="16">
        <v>7.81</v>
      </c>
      <c r="F4" s="16">
        <v>10.98</v>
      </c>
      <c r="H4" s="16">
        <v>0.13200000000000001</v>
      </c>
      <c r="I4" s="16">
        <v>0.44</v>
      </c>
      <c r="J4" s="16">
        <v>1.05</v>
      </c>
      <c r="K4" s="16">
        <v>3.53</v>
      </c>
      <c r="L4" s="16">
        <v>8.35</v>
      </c>
      <c r="O4" s="16">
        <v>2.57</v>
      </c>
      <c r="P4" s="16">
        <v>5.58</v>
      </c>
      <c r="Q4" s="16">
        <v>9.41</v>
      </c>
      <c r="R4" s="16">
        <v>18.97</v>
      </c>
      <c r="S4" s="16">
        <v>32.35</v>
      </c>
    </row>
    <row r="5" spans="1:19" x14ac:dyDescent="0.2">
      <c r="B5" s="16">
        <v>1.68</v>
      </c>
      <c r="C5" s="16">
        <v>3.6</v>
      </c>
      <c r="D5" s="16">
        <v>5.22</v>
      </c>
      <c r="E5" s="16">
        <v>8.44</v>
      </c>
      <c r="F5" s="16">
        <v>11.61</v>
      </c>
      <c r="H5" s="16">
        <v>0.13400000000000001</v>
      </c>
      <c r="I5" s="16">
        <v>0.436</v>
      </c>
      <c r="J5" s="16">
        <v>1.05</v>
      </c>
      <c r="K5" s="16">
        <v>3.48</v>
      </c>
      <c r="L5" s="16">
        <v>8.2100000000000009</v>
      </c>
      <c r="O5" s="16">
        <v>2.72</v>
      </c>
      <c r="P5" s="16">
        <v>5.52</v>
      </c>
      <c r="Q5" s="16">
        <v>9.1199999999999992</v>
      </c>
      <c r="R5" s="16">
        <v>20.16</v>
      </c>
      <c r="S5" s="16">
        <v>29.17</v>
      </c>
    </row>
    <row r="6" spans="1:19" x14ac:dyDescent="0.2">
      <c r="B6" s="16">
        <v>3.1</v>
      </c>
      <c r="C6" s="16">
        <v>4.7</v>
      </c>
      <c r="D6" s="16">
        <v>6.3</v>
      </c>
      <c r="E6" s="16">
        <v>9.5</v>
      </c>
      <c r="F6" s="16">
        <v>12.7</v>
      </c>
      <c r="H6" s="16">
        <v>0.124</v>
      </c>
      <c r="I6" s="16">
        <v>0.4</v>
      </c>
      <c r="J6" s="16">
        <v>1.02</v>
      </c>
      <c r="K6" s="16">
        <v>3.52</v>
      </c>
      <c r="L6" s="16">
        <v>8.17</v>
      </c>
      <c r="O6" s="16">
        <v>2.6960000000000002</v>
      </c>
      <c r="P6" s="16">
        <v>5.65</v>
      </c>
      <c r="Q6" s="16">
        <v>9.1199999999999992</v>
      </c>
      <c r="R6" s="16">
        <v>18.97</v>
      </c>
      <c r="S6" s="16">
        <v>27.3</v>
      </c>
    </row>
    <row r="7" spans="1:19" x14ac:dyDescent="0.2">
      <c r="B7" s="16">
        <v>3.1</v>
      </c>
      <c r="C7" s="16">
        <v>4.75</v>
      </c>
      <c r="D7" s="16">
        <v>6.33</v>
      </c>
      <c r="E7" s="16">
        <v>9.49</v>
      </c>
      <c r="F7" s="16">
        <v>12.68</v>
      </c>
      <c r="H7" s="16">
        <v>0.13</v>
      </c>
      <c r="I7" s="16">
        <v>0.43</v>
      </c>
      <c r="J7" s="16">
        <v>1.03</v>
      </c>
      <c r="K7" s="16">
        <v>3.46</v>
      </c>
      <c r="L7" s="16">
        <v>8.36</v>
      </c>
      <c r="O7" s="16">
        <v>2.62</v>
      </c>
      <c r="P7" s="16">
        <v>2.64</v>
      </c>
      <c r="Q7" s="16">
        <v>9.5</v>
      </c>
      <c r="R7" s="16">
        <v>19.895</v>
      </c>
      <c r="S7" s="16">
        <v>28.358000000000001</v>
      </c>
    </row>
    <row r="8" spans="1:19" x14ac:dyDescent="0.2">
      <c r="B8" s="16">
        <v>3.1</v>
      </c>
      <c r="C8" s="16">
        <v>4.7</v>
      </c>
      <c r="D8" s="16">
        <v>6.3</v>
      </c>
      <c r="E8" s="16">
        <v>9.5</v>
      </c>
      <c r="F8" s="16">
        <v>12.6</v>
      </c>
      <c r="H8" s="16">
        <v>0.13</v>
      </c>
      <c r="I8" s="16">
        <v>0.42</v>
      </c>
      <c r="J8" s="16">
        <v>1.02</v>
      </c>
      <c r="K8" s="16">
        <v>3.47</v>
      </c>
      <c r="L8" s="16">
        <v>8.19</v>
      </c>
      <c r="O8" s="16">
        <v>2.66</v>
      </c>
      <c r="P8" s="16">
        <v>5.58</v>
      </c>
      <c r="Q8" s="16">
        <v>9.42</v>
      </c>
      <c r="R8" s="16">
        <v>18.719000000000001</v>
      </c>
      <c r="S8" s="16">
        <v>31.417999999999999</v>
      </c>
    </row>
    <row r="9" spans="1:19" x14ac:dyDescent="0.2">
      <c r="B9" s="16">
        <v>3.14</v>
      </c>
      <c r="C9" s="16">
        <v>4.74</v>
      </c>
      <c r="D9" s="16">
        <v>6.32</v>
      </c>
      <c r="E9" s="16">
        <v>9.51</v>
      </c>
      <c r="F9" s="16">
        <v>12.68</v>
      </c>
      <c r="H9" s="16">
        <v>0.13</v>
      </c>
      <c r="I9" s="16">
        <v>0.45</v>
      </c>
      <c r="J9" s="16">
        <v>1.03</v>
      </c>
      <c r="K9" s="16">
        <v>3.46</v>
      </c>
      <c r="L9" s="16">
        <v>8.18</v>
      </c>
      <c r="O9" s="16">
        <v>2.63</v>
      </c>
      <c r="P9" s="16">
        <v>5.51</v>
      </c>
      <c r="Q9" s="16">
        <v>9.26</v>
      </c>
      <c r="R9" s="16">
        <v>19.588000000000001</v>
      </c>
      <c r="S9" s="16">
        <v>30.4</v>
      </c>
    </row>
    <row r="10" spans="1:19" x14ac:dyDescent="0.2">
      <c r="B10" s="16">
        <v>3.1</v>
      </c>
      <c r="C10" s="16">
        <v>4.7</v>
      </c>
      <c r="D10" s="16">
        <v>6.3</v>
      </c>
      <c r="E10" s="16">
        <v>9.5</v>
      </c>
      <c r="F10" s="16">
        <v>12.6</v>
      </c>
      <c r="H10" s="16">
        <v>0.1</v>
      </c>
      <c r="I10" s="16">
        <v>0.4</v>
      </c>
      <c r="J10" s="16">
        <v>1</v>
      </c>
      <c r="K10" s="16">
        <v>3.5</v>
      </c>
      <c r="L10" s="16">
        <v>8.4</v>
      </c>
      <c r="O10" s="16">
        <v>2.71</v>
      </c>
      <c r="P10" s="16">
        <v>6.08</v>
      </c>
      <c r="Q10" s="16">
        <v>9.9760000000000009</v>
      </c>
      <c r="R10" s="16">
        <v>20.81</v>
      </c>
      <c r="S10" s="16">
        <v>34.799999999999997</v>
      </c>
    </row>
    <row r="11" spans="1:19" x14ac:dyDescent="0.2">
      <c r="B11" s="16">
        <v>3.1</v>
      </c>
      <c r="C11" s="16">
        <v>4.7</v>
      </c>
      <c r="D11" s="16">
        <v>6.3</v>
      </c>
      <c r="E11" s="16">
        <v>9.5</v>
      </c>
      <c r="F11" s="16">
        <v>12.7</v>
      </c>
      <c r="H11" s="16">
        <v>0.13</v>
      </c>
      <c r="I11" s="16">
        <v>0.43</v>
      </c>
      <c r="J11" s="16">
        <v>1.03</v>
      </c>
      <c r="K11" s="16">
        <v>3.48</v>
      </c>
      <c r="L11" s="16">
        <v>8.35</v>
      </c>
      <c r="O11" s="16">
        <v>2.8600000000000003</v>
      </c>
      <c r="P11" s="16">
        <v>5.74</v>
      </c>
      <c r="Q11" s="16">
        <v>10.023999999999999</v>
      </c>
      <c r="R11" s="16">
        <v>20.919999999999998</v>
      </c>
      <c r="S11" s="16">
        <v>31.3</v>
      </c>
    </row>
    <row r="12" spans="1:19" x14ac:dyDescent="0.2">
      <c r="B12" s="16">
        <v>2.8</v>
      </c>
      <c r="C12" s="16">
        <v>4.7</v>
      </c>
      <c r="D12" s="16">
        <v>6.3</v>
      </c>
      <c r="E12" s="16">
        <v>9.5</v>
      </c>
      <c r="F12" s="16">
        <v>12.6</v>
      </c>
      <c r="H12" s="16">
        <v>0.14000000000000001</v>
      </c>
      <c r="I12" s="16">
        <v>0.43</v>
      </c>
      <c r="J12" s="16">
        <v>1.05</v>
      </c>
      <c r="K12" s="16">
        <v>3.51</v>
      </c>
      <c r="L12" s="16">
        <v>8.17</v>
      </c>
      <c r="O12" s="16">
        <v>2.7800000000000002</v>
      </c>
      <c r="P12" s="16">
        <v>5.84</v>
      </c>
      <c r="Q12" s="16">
        <v>9.8559999999999999</v>
      </c>
      <c r="R12" s="16">
        <v>20.919999999999998</v>
      </c>
      <c r="S12" s="16">
        <v>30.6</v>
      </c>
    </row>
    <row r="13" spans="1:19" x14ac:dyDescent="0.2">
      <c r="B13" s="16">
        <v>3.17</v>
      </c>
      <c r="C13" s="16">
        <v>4.76</v>
      </c>
      <c r="D13" s="16">
        <v>6.34</v>
      </c>
      <c r="E13" s="16">
        <v>9.51</v>
      </c>
      <c r="F13" s="16">
        <v>12.69</v>
      </c>
      <c r="H13" s="16">
        <v>0.12</v>
      </c>
      <c r="I13" s="16">
        <v>0.44</v>
      </c>
      <c r="J13" s="16">
        <v>1.03</v>
      </c>
      <c r="K13" s="16">
        <v>3.51</v>
      </c>
      <c r="L13" s="16">
        <v>8.3699999999999992</v>
      </c>
      <c r="O13" s="16">
        <v>2.4300000000000002</v>
      </c>
      <c r="P13" s="16">
        <v>5.43</v>
      </c>
      <c r="Q13" s="16">
        <v>8.4</v>
      </c>
      <c r="R13" s="16">
        <v>16.600000000000001</v>
      </c>
      <c r="S13" s="16">
        <v>25.2</v>
      </c>
    </row>
    <row r="14" spans="1:19" x14ac:dyDescent="0.2">
      <c r="B14" s="16">
        <v>3.1</v>
      </c>
      <c r="C14" s="16">
        <v>4.7</v>
      </c>
      <c r="D14" s="16">
        <v>6.3</v>
      </c>
      <c r="E14" s="16">
        <v>9.4</v>
      </c>
      <c r="F14" s="16">
        <v>12.6</v>
      </c>
      <c r="H14" s="16">
        <v>0.14000000000000001</v>
      </c>
      <c r="I14" s="16">
        <v>0.42</v>
      </c>
      <c r="J14" s="16">
        <v>1.01</v>
      </c>
      <c r="K14" s="16">
        <v>3.52</v>
      </c>
      <c r="L14" s="16">
        <v>8.17</v>
      </c>
      <c r="O14" s="16">
        <v>2.5499999999999998</v>
      </c>
      <c r="P14" s="16">
        <v>5.37</v>
      </c>
      <c r="Q14" s="16">
        <v>9.0500000000000007</v>
      </c>
      <c r="R14" s="16">
        <v>15.6</v>
      </c>
      <c r="S14" s="16">
        <v>26.2</v>
      </c>
    </row>
    <row r="15" spans="1:19" x14ac:dyDescent="0.2">
      <c r="B15" s="16">
        <v>3.1</v>
      </c>
      <c r="C15" s="16">
        <v>4.7</v>
      </c>
      <c r="D15" s="16">
        <v>6.3</v>
      </c>
      <c r="E15" s="16">
        <v>9.5</v>
      </c>
      <c r="F15" s="16">
        <v>12.6</v>
      </c>
      <c r="H15" s="16">
        <v>0.12</v>
      </c>
      <c r="I15" s="16">
        <v>0.43</v>
      </c>
      <c r="J15" s="16">
        <v>1.01</v>
      </c>
      <c r="K15" s="16">
        <v>3.52</v>
      </c>
      <c r="L15" s="16">
        <v>8.35</v>
      </c>
      <c r="O15" s="16">
        <v>2.64</v>
      </c>
      <c r="P15" s="16">
        <v>5.52</v>
      </c>
      <c r="Q15" s="16">
        <v>8.9</v>
      </c>
      <c r="R15" s="16">
        <v>17.59</v>
      </c>
      <c r="S15" s="16">
        <v>25.17</v>
      </c>
    </row>
    <row r="16" spans="1:19" x14ac:dyDescent="0.2">
      <c r="B16" s="16">
        <v>2.54</v>
      </c>
      <c r="C16" s="16">
        <v>4.18</v>
      </c>
      <c r="D16" s="16">
        <v>5.71</v>
      </c>
      <c r="E16" s="16">
        <v>8.8800000000000008</v>
      </c>
      <c r="F16" s="16">
        <v>12.03</v>
      </c>
      <c r="H16" s="16">
        <v>0.13</v>
      </c>
      <c r="I16" s="16">
        <v>0.42</v>
      </c>
      <c r="J16" s="16">
        <v>1.02</v>
      </c>
      <c r="K16" s="16">
        <v>3.52</v>
      </c>
      <c r="L16" s="16">
        <v>8.35</v>
      </c>
      <c r="O16" s="16">
        <v>2.66</v>
      </c>
      <c r="P16" s="16">
        <v>6.15</v>
      </c>
      <c r="Q16" s="16">
        <v>10.3</v>
      </c>
      <c r="R16" s="16">
        <v>21.7</v>
      </c>
      <c r="S16" s="16">
        <v>33.200000000000003</v>
      </c>
    </row>
    <row r="17" spans="1:19" x14ac:dyDescent="0.2">
      <c r="B17" s="16">
        <v>3.16</v>
      </c>
      <c r="C17" s="16">
        <v>4.75</v>
      </c>
      <c r="D17" s="16">
        <v>6.29</v>
      </c>
      <c r="E17" s="16">
        <v>9.51</v>
      </c>
      <c r="F17" s="16">
        <v>12.69</v>
      </c>
      <c r="H17" s="16">
        <v>0.13200000000000001</v>
      </c>
      <c r="I17" s="16">
        <v>0.43</v>
      </c>
      <c r="J17" s="16">
        <v>1.03</v>
      </c>
      <c r="K17" s="16">
        <v>3.51</v>
      </c>
      <c r="L17" s="16">
        <v>8.19</v>
      </c>
      <c r="O17" s="16">
        <v>2.81</v>
      </c>
      <c r="P17" s="16">
        <v>6.04</v>
      </c>
      <c r="Q17" s="16">
        <v>10.6</v>
      </c>
      <c r="R17" s="16">
        <v>21.1</v>
      </c>
      <c r="S17" s="16">
        <v>30.7</v>
      </c>
    </row>
    <row r="18" spans="1:19" x14ac:dyDescent="0.2">
      <c r="B18" s="16">
        <v>3.1</v>
      </c>
      <c r="C18" s="16">
        <v>4.7</v>
      </c>
      <c r="D18" s="16">
        <v>6.3</v>
      </c>
      <c r="E18" s="16">
        <v>9.5</v>
      </c>
      <c r="F18" s="16">
        <v>12.7</v>
      </c>
      <c r="H18" s="16">
        <v>0.14000000000000001</v>
      </c>
      <c r="I18" s="16">
        <v>0.44</v>
      </c>
      <c r="J18" s="16">
        <v>1.03</v>
      </c>
      <c r="K18" s="16">
        <v>3.45</v>
      </c>
      <c r="L18" s="16">
        <v>8.19</v>
      </c>
      <c r="O18" s="16">
        <v>2.93</v>
      </c>
      <c r="P18" s="16">
        <v>6.12</v>
      </c>
      <c r="Q18" s="16">
        <v>9.83</v>
      </c>
      <c r="R18" s="16">
        <v>30.8</v>
      </c>
      <c r="S18" s="16">
        <v>31.7</v>
      </c>
    </row>
    <row r="19" spans="1:19" x14ac:dyDescent="0.2">
      <c r="B19" s="16">
        <v>3.14</v>
      </c>
      <c r="C19" s="16">
        <v>4.75</v>
      </c>
      <c r="D19" s="16">
        <v>6.34</v>
      </c>
      <c r="E19" s="16">
        <v>9.5</v>
      </c>
      <c r="F19" s="16">
        <v>12.69</v>
      </c>
      <c r="H19" s="16">
        <v>0.13400000000000001</v>
      </c>
      <c r="I19" s="16">
        <v>0.43</v>
      </c>
      <c r="J19" s="16">
        <v>1.02</v>
      </c>
      <c r="K19" s="16">
        <v>3.51</v>
      </c>
      <c r="L19" s="16">
        <v>8.18</v>
      </c>
      <c r="O19" s="16">
        <v>2.57</v>
      </c>
      <c r="P19" s="16">
        <v>5.48</v>
      </c>
      <c r="Q19" s="16">
        <v>9.27</v>
      </c>
      <c r="R19" s="16">
        <v>18.36</v>
      </c>
      <c r="S19" s="16">
        <v>28.79</v>
      </c>
    </row>
    <row r="20" spans="1:19" x14ac:dyDescent="0.2">
      <c r="B20" s="16">
        <v>2.8</v>
      </c>
      <c r="C20" s="16">
        <v>4.7</v>
      </c>
      <c r="D20" s="16">
        <v>6.3</v>
      </c>
      <c r="E20" s="16">
        <v>9.4</v>
      </c>
      <c r="F20" s="16">
        <v>12.5</v>
      </c>
      <c r="H20" s="16">
        <v>0.14000000000000001</v>
      </c>
      <c r="I20" s="16">
        <v>0.43</v>
      </c>
      <c r="J20" s="16">
        <v>1.04</v>
      </c>
      <c r="K20" s="16">
        <v>3.5</v>
      </c>
      <c r="L20" s="16">
        <v>8.18</v>
      </c>
      <c r="O20" s="16">
        <v>2.65</v>
      </c>
      <c r="P20" s="16">
        <v>5.48</v>
      </c>
      <c r="Q20" s="16">
        <v>9.1999999999999993</v>
      </c>
      <c r="R20" s="16">
        <v>19.29</v>
      </c>
      <c r="S20" s="16">
        <v>29.01</v>
      </c>
    </row>
    <row r="21" spans="1:19" x14ac:dyDescent="0.2">
      <c r="B21" s="16">
        <v>3.1</v>
      </c>
      <c r="C21" s="16">
        <v>4.7</v>
      </c>
      <c r="D21" s="16">
        <v>6.3</v>
      </c>
      <c r="E21" s="16">
        <v>9.4</v>
      </c>
      <c r="F21" s="16">
        <v>12.6</v>
      </c>
      <c r="H21" s="16">
        <v>0.13</v>
      </c>
      <c r="I21" s="16">
        <v>0.44</v>
      </c>
      <c r="J21" s="16">
        <v>1.02</v>
      </c>
      <c r="K21" s="16">
        <v>3.46</v>
      </c>
      <c r="L21" s="16">
        <v>8.34</v>
      </c>
      <c r="O21" s="16">
        <v>2.66</v>
      </c>
      <c r="P21" s="16">
        <v>5.43</v>
      </c>
      <c r="Q21" s="16">
        <v>9.36</v>
      </c>
      <c r="R21" s="16">
        <v>19.899999999999999</v>
      </c>
      <c r="S21" s="16">
        <v>27.14</v>
      </c>
    </row>
    <row r="22" spans="1:19" x14ac:dyDescent="0.2">
      <c r="A22" t="s">
        <v>282</v>
      </c>
      <c r="B22" s="17">
        <f>+MEDIAN(B4:B21)</f>
        <v>3.1</v>
      </c>
      <c r="C22" s="17">
        <f t="shared" ref="C22:F22" si="0">+MEDIAN(C4:C21)</f>
        <v>4.7</v>
      </c>
      <c r="D22" s="17">
        <f t="shared" si="0"/>
        <v>6.3</v>
      </c>
      <c r="E22" s="17">
        <f t="shared" si="0"/>
        <v>9.5</v>
      </c>
      <c r="F22" s="17">
        <f t="shared" si="0"/>
        <v>12.6</v>
      </c>
      <c r="G22" t="s">
        <v>282</v>
      </c>
      <c r="H22" s="17">
        <f>+MEDIAN(H4:H21)</f>
        <v>0.13</v>
      </c>
      <c r="I22" s="17">
        <f t="shared" ref="I22:L22" si="1">+MEDIAN(I4:I21)</f>
        <v>0.43</v>
      </c>
      <c r="J22" s="17">
        <f t="shared" si="1"/>
        <v>1.03</v>
      </c>
      <c r="K22" s="17">
        <f t="shared" si="1"/>
        <v>3.5049999999999999</v>
      </c>
      <c r="L22" s="17">
        <f t="shared" si="1"/>
        <v>8.1999999999999993</v>
      </c>
      <c r="O22" s="16">
        <v>2.56</v>
      </c>
      <c r="P22" s="16">
        <v>5.55</v>
      </c>
      <c r="Q22" s="16">
        <v>9.41</v>
      </c>
      <c r="R22" s="16">
        <v>18.96</v>
      </c>
      <c r="S22" s="16">
        <v>32.01</v>
      </c>
    </row>
    <row r="23" spans="1:19" x14ac:dyDescent="0.2">
      <c r="A23" t="s">
        <v>283</v>
      </c>
      <c r="B23" s="17">
        <f>+AVERAGE(B4:B21)</f>
        <v>2.8772222222222226</v>
      </c>
      <c r="C23" s="17">
        <f t="shared" ref="C23:F23" si="2">+AVERAGE(C4:C21)</f>
        <v>4.5322222222222228</v>
      </c>
      <c r="D23" s="17">
        <f t="shared" si="2"/>
        <v>6.1216666666666661</v>
      </c>
      <c r="E23" s="17">
        <f t="shared" si="2"/>
        <v>9.2972222222222243</v>
      </c>
      <c r="F23" s="17">
        <f t="shared" si="2"/>
        <v>12.458333333333332</v>
      </c>
      <c r="G23" t="s">
        <v>283</v>
      </c>
      <c r="H23" s="17">
        <f>+AVERAGE(H4:H21)</f>
        <v>0.1297777777777778</v>
      </c>
      <c r="I23" s="17">
        <f t="shared" ref="I23:L23" si="3">+AVERAGE(I4:I21)</f>
        <v>0.4286666666666667</v>
      </c>
      <c r="J23" s="17">
        <f t="shared" si="3"/>
        <v>1.027222222222222</v>
      </c>
      <c r="K23" s="17">
        <f t="shared" si="3"/>
        <v>3.4950000000000001</v>
      </c>
      <c r="L23" s="17">
        <f t="shared" si="3"/>
        <v>8.2611111111111111</v>
      </c>
      <c r="O23" s="16">
        <v>2.6</v>
      </c>
      <c r="P23" s="16">
        <v>5.5</v>
      </c>
      <c r="Q23" s="16">
        <v>9.43</v>
      </c>
      <c r="R23" s="16">
        <v>18.41</v>
      </c>
      <c r="S23" s="16">
        <v>29.53</v>
      </c>
    </row>
    <row r="24" spans="1:19" x14ac:dyDescent="0.2">
      <c r="A24" t="s">
        <v>284</v>
      </c>
      <c r="B24" s="17">
        <f>+STDEV(B4:B21)</f>
        <v>0.50398185723128897</v>
      </c>
      <c r="C24" s="17">
        <f t="shared" ref="C24:F24" si="4">+STDEV(C4:C21)</f>
        <v>0.46708804505153556</v>
      </c>
      <c r="D24" s="17">
        <f t="shared" si="4"/>
        <v>0.4666684173636631</v>
      </c>
      <c r="E24" s="17">
        <f t="shared" si="4"/>
        <v>0.46364039761506293</v>
      </c>
      <c r="F24" s="17">
        <f t="shared" si="4"/>
        <v>0.46306205911112513</v>
      </c>
      <c r="G24" t="s">
        <v>284</v>
      </c>
      <c r="H24" s="17">
        <f>+STDEV(H4:H21)</f>
        <v>9.6256737307703257E-3</v>
      </c>
      <c r="I24" s="17">
        <f t="shared" ref="I24:L24" si="5">+STDEV(I4:I21)</f>
        <v>1.3069947567292099E-2</v>
      </c>
      <c r="J24" s="17">
        <f t="shared" si="5"/>
        <v>1.4061024795535138E-2</v>
      </c>
      <c r="K24" s="17">
        <f t="shared" si="5"/>
        <v>2.595244519818321E-2</v>
      </c>
      <c r="L24" s="17">
        <f t="shared" si="5"/>
        <v>9.1129441803396799E-2</v>
      </c>
      <c r="O24" s="16">
        <v>2.5499999999999998</v>
      </c>
      <c r="P24" s="16">
        <v>5.7</v>
      </c>
      <c r="Q24" s="16">
        <v>9.3000000000000007</v>
      </c>
      <c r="R24" s="16">
        <v>19.64</v>
      </c>
      <c r="S24" s="16">
        <v>30</v>
      </c>
    </row>
    <row r="25" spans="1:19" x14ac:dyDescent="0.2">
      <c r="A25" s="18" t="s">
        <v>285</v>
      </c>
      <c r="B25" s="17">
        <f>+(_xlfn.PERCENTILE.EXC(B4:B21, 0.84)-_xlfn.PERCENTILE.EXC(B4:B21, 0.16))/2</f>
        <v>0.29479999999999995</v>
      </c>
      <c r="C25" s="17">
        <f t="shared" ref="C25:F25" si="6">+(_xlfn.PERCENTILE.EXC(C4:C21, 0.84)-_xlfn.PERCENTILE.EXC(C4:C21, 0.16))/2</f>
        <v>0.27459999999999996</v>
      </c>
      <c r="D25" s="17">
        <f t="shared" si="6"/>
        <v>0.29820000000000002</v>
      </c>
      <c r="E25" s="17">
        <f t="shared" si="6"/>
        <v>0.30439999999999934</v>
      </c>
      <c r="F25" s="17">
        <f t="shared" si="6"/>
        <v>0.32539999999999925</v>
      </c>
      <c r="G25" s="18" t="s">
        <v>285</v>
      </c>
      <c r="H25" s="17">
        <f>+(_xlfn.PERCENTILE.EXC(H4:H21, 0.84)-_xlfn.PERCENTILE.EXC(H4:H21, 0.16))/2</f>
        <v>9.9200000000000121E-3</v>
      </c>
      <c r="I25" s="17">
        <f t="shared" ref="I25:L25" si="7">+(_xlfn.PERCENTILE.EXC(I4:I21, 0.84)-_xlfn.PERCENTILE.EXC(I4:I21, 0.16))/2</f>
        <v>1.0000000000000009E-2</v>
      </c>
      <c r="J25" s="17">
        <f t="shared" si="7"/>
        <v>1.9600000000000062E-2</v>
      </c>
      <c r="K25" s="17">
        <f t="shared" si="7"/>
        <v>3.0000000000000027E-2</v>
      </c>
      <c r="L25" s="17">
        <f t="shared" si="7"/>
        <v>9.4599999999998907E-2</v>
      </c>
      <c r="O25" s="16">
        <v>2.6</v>
      </c>
      <c r="P25" s="16">
        <v>5.4</v>
      </c>
      <c r="Q25" s="16">
        <v>9.3000000000000007</v>
      </c>
      <c r="R25" s="16">
        <v>20</v>
      </c>
      <c r="S25" s="16">
        <v>31.7</v>
      </c>
    </row>
    <row r="26" spans="1:19" x14ac:dyDescent="0.2">
      <c r="O26" s="16">
        <v>2.5</v>
      </c>
      <c r="P26" s="16">
        <v>5.4</v>
      </c>
      <c r="Q26" s="16">
        <v>9.5</v>
      </c>
      <c r="R26" s="16">
        <v>19</v>
      </c>
      <c r="S26" s="16">
        <v>27.1</v>
      </c>
    </row>
    <row r="27" spans="1:19" x14ac:dyDescent="0.2">
      <c r="O27" s="16">
        <v>2.6</v>
      </c>
      <c r="P27" s="16">
        <v>5.6</v>
      </c>
      <c r="Q27" s="16">
        <v>9.3000000000000007</v>
      </c>
      <c r="R27" s="16">
        <v>19</v>
      </c>
      <c r="S27" s="16">
        <v>29.2</v>
      </c>
    </row>
    <row r="28" spans="1:19" x14ac:dyDescent="0.2">
      <c r="O28" s="16">
        <v>3.4000000000000004</v>
      </c>
      <c r="P28" s="16">
        <v>5.4</v>
      </c>
      <c r="Q28" s="16">
        <v>10.299999999999999</v>
      </c>
      <c r="R28" s="16">
        <v>17.399999999999999</v>
      </c>
      <c r="S28" s="16">
        <v>37.980000000000004</v>
      </c>
    </row>
    <row r="29" spans="1:19" x14ac:dyDescent="0.2">
      <c r="O29" s="16">
        <v>3.5000000000000004</v>
      </c>
      <c r="P29" s="16">
        <v>5</v>
      </c>
      <c r="Q29" s="16">
        <v>10.6</v>
      </c>
      <c r="R29" s="16">
        <v>17.299999999999997</v>
      </c>
      <c r="S29" s="16">
        <v>37.480000000000004</v>
      </c>
    </row>
    <row r="30" spans="1:19" x14ac:dyDescent="0.2">
      <c r="O30" s="16">
        <v>3.4000000000000004</v>
      </c>
      <c r="P30" s="16">
        <v>5.4</v>
      </c>
      <c r="Q30" s="16">
        <v>10.4</v>
      </c>
      <c r="R30" s="16">
        <v>16.900000000000002</v>
      </c>
      <c r="S30" s="16">
        <v>36.17</v>
      </c>
    </row>
    <row r="31" spans="1:19" x14ac:dyDescent="0.2">
      <c r="O31" s="16">
        <v>2.5870000000000002</v>
      </c>
      <c r="P31" s="16">
        <v>5.74</v>
      </c>
      <c r="Q31" s="16">
        <v>9.895999999999999</v>
      </c>
      <c r="R31" s="16">
        <v>20.994</v>
      </c>
      <c r="S31" s="16">
        <v>30.4</v>
      </c>
    </row>
    <row r="32" spans="1:19" x14ac:dyDescent="0.2">
      <c r="O32" s="16">
        <v>2.7879999999999998</v>
      </c>
      <c r="P32" s="16">
        <v>5.7320000000000002</v>
      </c>
      <c r="Q32" s="16">
        <v>9.5960000000000001</v>
      </c>
      <c r="R32" s="16">
        <v>19.387999999999998</v>
      </c>
      <c r="S32" s="16">
        <v>28.357999999999997</v>
      </c>
    </row>
    <row r="33" spans="4:19" x14ac:dyDescent="0.2">
      <c r="O33" s="16">
        <v>2.661</v>
      </c>
      <c r="P33" s="16">
        <v>5.7930000000000001</v>
      </c>
      <c r="Q33" s="16">
        <v>9.895999999999999</v>
      </c>
      <c r="R33" s="16">
        <v>19.288999999999998</v>
      </c>
      <c r="S33" s="16">
        <v>30.4</v>
      </c>
    </row>
    <row r="34" spans="4:19" x14ac:dyDescent="0.2">
      <c r="O34" s="16">
        <v>2.7610000000000001</v>
      </c>
      <c r="P34" s="16">
        <v>5.7140000000000004</v>
      </c>
      <c r="Q34" s="16">
        <v>4.5999999999999996</v>
      </c>
      <c r="R34" s="16">
        <v>21.099</v>
      </c>
      <c r="S34" s="16">
        <v>32.268999999999998</v>
      </c>
    </row>
    <row r="35" spans="4:19" x14ac:dyDescent="0.2">
      <c r="O35" s="16">
        <v>2.6669999999999998</v>
      </c>
      <c r="P35" s="16">
        <v>5.827</v>
      </c>
      <c r="Q35" s="16">
        <v>9.7460000000000004</v>
      </c>
      <c r="R35" s="16">
        <v>19.492000000000001</v>
      </c>
      <c r="S35" s="16">
        <v>32.268999999999998</v>
      </c>
    </row>
    <row r="36" spans="4:19" x14ac:dyDescent="0.2">
      <c r="O36" s="16">
        <v>2.7869999999999999</v>
      </c>
      <c r="P36" s="16">
        <v>5.6890000000000001</v>
      </c>
      <c r="Q36" s="16">
        <v>9.6</v>
      </c>
      <c r="R36" s="16">
        <v>20.425999999999998</v>
      </c>
      <c r="S36" s="16">
        <v>33.390999999999998</v>
      </c>
    </row>
    <row r="37" spans="4:19" x14ac:dyDescent="0.2">
      <c r="O37" s="16">
        <v>2.58</v>
      </c>
      <c r="P37" s="16">
        <v>5.45</v>
      </c>
      <c r="Q37" s="16">
        <v>9.1999999999999993</v>
      </c>
      <c r="R37" s="16">
        <v>20</v>
      </c>
      <c r="S37" s="16">
        <v>30.4</v>
      </c>
    </row>
    <row r="38" spans="4:19" x14ac:dyDescent="0.2">
      <c r="O38" s="16">
        <v>2.5299999999999998</v>
      </c>
      <c r="P38" s="16">
        <v>5.34</v>
      </c>
      <c r="Q38" s="16">
        <v>8.94</v>
      </c>
      <c r="R38" s="16">
        <v>18.45</v>
      </c>
      <c r="S38" s="16">
        <v>30.4</v>
      </c>
    </row>
    <row r="39" spans="4:19" x14ac:dyDescent="0.2">
      <c r="O39" s="16">
        <v>2.46</v>
      </c>
      <c r="P39" s="16">
        <v>5.45</v>
      </c>
      <c r="Q39" s="16">
        <v>9</v>
      </c>
      <c r="R39" s="16">
        <v>19</v>
      </c>
      <c r="S39" s="16">
        <v>29.01</v>
      </c>
    </row>
    <row r="40" spans="4:19" x14ac:dyDescent="0.2">
      <c r="O40" s="16">
        <v>2.3199999999999998</v>
      </c>
      <c r="P40" s="16">
        <v>5.26</v>
      </c>
      <c r="Q40" s="16">
        <v>8.09</v>
      </c>
      <c r="R40" s="16">
        <v>19.739999999999998</v>
      </c>
      <c r="S40" s="16">
        <v>25.74</v>
      </c>
    </row>
    <row r="41" spans="4:19" x14ac:dyDescent="0.2">
      <c r="O41" s="16">
        <v>2.36</v>
      </c>
      <c r="P41" s="16">
        <v>5.27</v>
      </c>
      <c r="Q41" s="16">
        <v>9.14</v>
      </c>
      <c r="R41" s="16">
        <v>16.420000000000002</v>
      </c>
      <c r="S41" s="16">
        <v>28.01</v>
      </c>
    </row>
    <row r="42" spans="4:19" x14ac:dyDescent="0.2">
      <c r="O42" s="16">
        <v>2.2999999999999998</v>
      </c>
      <c r="P42" s="16">
        <v>5.18</v>
      </c>
      <c r="Q42" s="16">
        <v>8.68</v>
      </c>
      <c r="R42" s="16">
        <v>15</v>
      </c>
      <c r="S42" s="16">
        <v>23.09</v>
      </c>
    </row>
    <row r="43" spans="4:19" x14ac:dyDescent="0.2">
      <c r="O43" s="16">
        <v>2.5</v>
      </c>
      <c r="P43" s="16">
        <v>5.18</v>
      </c>
      <c r="Q43" s="16">
        <v>8.73</v>
      </c>
      <c r="R43" s="16">
        <v>16.739999999999998</v>
      </c>
      <c r="S43" s="16">
        <v>31.56</v>
      </c>
    </row>
    <row r="44" spans="4:19" x14ac:dyDescent="0.2">
      <c r="D44">
        <v>3.1</v>
      </c>
      <c r="E44">
        <f>(D44/2)</f>
        <v>1.55</v>
      </c>
      <c r="O44" s="16">
        <v>2.5099999999999998</v>
      </c>
      <c r="P44" s="16">
        <v>5.29</v>
      </c>
      <c r="Q44" s="16">
        <v>8.73</v>
      </c>
      <c r="R44" s="16">
        <v>16.89</v>
      </c>
      <c r="S44" s="16">
        <v>27.9</v>
      </c>
    </row>
    <row r="45" spans="4:19" x14ac:dyDescent="0.2">
      <c r="D45">
        <v>4.7</v>
      </c>
      <c r="E45">
        <f t="shared" ref="E45:E48" si="8">(D45/2)</f>
        <v>2.35</v>
      </c>
      <c r="O45" s="16">
        <v>2.5499999999999998</v>
      </c>
      <c r="P45" s="16">
        <v>5.15</v>
      </c>
      <c r="Q45" s="16">
        <v>8.73</v>
      </c>
      <c r="R45" s="16">
        <v>18.420000000000002</v>
      </c>
      <c r="S45" s="16">
        <v>26.01</v>
      </c>
    </row>
    <row r="46" spans="4:19" x14ac:dyDescent="0.2">
      <c r="D46">
        <v>6.3</v>
      </c>
      <c r="E46">
        <f t="shared" si="8"/>
        <v>3.15</v>
      </c>
      <c r="O46" s="16">
        <v>2.4300000000000002</v>
      </c>
      <c r="P46" s="16">
        <v>5.21</v>
      </c>
      <c r="Q46" s="16">
        <v>9.01</v>
      </c>
      <c r="R46" s="16">
        <v>17.8</v>
      </c>
      <c r="S46" s="16">
        <v>29.4</v>
      </c>
    </row>
    <row r="47" spans="4:19" x14ac:dyDescent="0.2">
      <c r="D47">
        <v>9.5</v>
      </c>
      <c r="E47">
        <f t="shared" si="8"/>
        <v>4.75</v>
      </c>
      <c r="O47" s="16">
        <v>2.4900000000000002</v>
      </c>
      <c r="P47" s="16">
        <v>5.31</v>
      </c>
      <c r="Q47" s="16">
        <v>8.68</v>
      </c>
      <c r="R47" s="16">
        <v>18.399999999999999</v>
      </c>
      <c r="S47" s="16">
        <v>29.4</v>
      </c>
    </row>
    <row r="48" spans="4:19" x14ac:dyDescent="0.2">
      <c r="D48">
        <v>12.6</v>
      </c>
      <c r="E48">
        <f t="shared" si="8"/>
        <v>6.3</v>
      </c>
      <c r="O48" s="16">
        <v>2.5299999999999998</v>
      </c>
      <c r="P48" s="16">
        <v>5.23</v>
      </c>
      <c r="Q48" s="16">
        <v>8.14</v>
      </c>
      <c r="R48" s="16">
        <v>17.600000000000001</v>
      </c>
      <c r="S48" s="16">
        <v>26.2</v>
      </c>
    </row>
    <row r="49" spans="14:19" x14ac:dyDescent="0.2">
      <c r="O49" s="16">
        <v>2.6297577854671279</v>
      </c>
      <c r="P49" s="16">
        <v>5.7488653555219367</v>
      </c>
      <c r="Q49" s="16">
        <v>9.6938775510204085</v>
      </c>
      <c r="R49" s="16">
        <v>20.765027322404368</v>
      </c>
      <c r="S49" s="16">
        <v>23.312883435582823</v>
      </c>
    </row>
    <row r="50" spans="14:19" x14ac:dyDescent="0.2">
      <c r="O50" s="16">
        <v>2.5333333333333332</v>
      </c>
      <c r="P50" s="16">
        <v>5.3824362606232299</v>
      </c>
      <c r="Q50" s="16">
        <v>9.5238095238095237</v>
      </c>
      <c r="R50" s="16">
        <v>20</v>
      </c>
      <c r="S50" s="16">
        <v>32.203389830508478</v>
      </c>
    </row>
    <row r="51" spans="14:19" x14ac:dyDescent="0.2">
      <c r="O51" s="16">
        <v>2.626123013130615</v>
      </c>
      <c r="P51" s="16">
        <v>5.5882352941176476</v>
      </c>
      <c r="Q51" s="16">
        <v>9.8445595854922274</v>
      </c>
      <c r="R51" s="16">
        <v>19.289340101522843</v>
      </c>
      <c r="S51" s="16">
        <v>26.206896551724139</v>
      </c>
    </row>
    <row r="52" spans="14:19" x14ac:dyDescent="0.2">
      <c r="O52" s="16">
        <v>2.58</v>
      </c>
      <c r="P52" s="16">
        <v>5.18</v>
      </c>
      <c r="Q52" s="16">
        <v>8.8800000000000008</v>
      </c>
      <c r="R52" s="16">
        <v>18.09</v>
      </c>
      <c r="S52" s="16">
        <v>27.74</v>
      </c>
    </row>
    <row r="53" spans="14:19" x14ac:dyDescent="0.2">
      <c r="O53" s="16">
        <v>2.59</v>
      </c>
      <c r="P53" s="16">
        <v>5.26</v>
      </c>
      <c r="Q53" s="16">
        <v>9</v>
      </c>
      <c r="R53" s="16">
        <v>18.100000000000001</v>
      </c>
      <c r="S53" s="16">
        <v>27</v>
      </c>
    </row>
    <row r="54" spans="14:19" x14ac:dyDescent="0.2">
      <c r="O54" s="16">
        <v>2.58</v>
      </c>
      <c r="P54" s="16">
        <v>5.29</v>
      </c>
      <c r="Q54" s="16">
        <v>9.09</v>
      </c>
      <c r="R54" s="16">
        <v>19</v>
      </c>
      <c r="S54" s="16">
        <v>28.4</v>
      </c>
    </row>
    <row r="55" spans="14:19" x14ac:dyDescent="0.2">
      <c r="O55" s="16">
        <v>2.4219247928616956</v>
      </c>
      <c r="P55" s="16">
        <v>5.4519368723098998</v>
      </c>
      <c r="Q55" s="16">
        <v>8.6757990867579906</v>
      </c>
      <c r="R55" s="16">
        <v>18.627450980392158</v>
      </c>
      <c r="S55" s="16">
        <v>27.737226277372262</v>
      </c>
    </row>
    <row r="56" spans="14:19" x14ac:dyDescent="0.2">
      <c r="O56" s="16">
        <v>2.6152787336545082</v>
      </c>
      <c r="P56" s="16">
        <v>5.4285714285714288</v>
      </c>
      <c r="Q56" s="16">
        <v>8.7557603686635943</v>
      </c>
      <c r="R56" s="16">
        <v>18.7192118226601</v>
      </c>
      <c r="S56" s="16">
        <v>26.950354609929079</v>
      </c>
    </row>
    <row r="57" spans="14:19" x14ac:dyDescent="0.2">
      <c r="O57" s="16">
        <v>2.6152787336545082</v>
      </c>
      <c r="P57" s="16">
        <v>5.3824362606232299</v>
      </c>
      <c r="Q57" s="16">
        <v>9.2909535452322736</v>
      </c>
      <c r="R57" s="16">
        <v>17.924528301886792</v>
      </c>
      <c r="S57" s="16">
        <v>27.142857142857146</v>
      </c>
    </row>
    <row r="58" spans="14:19" x14ac:dyDescent="0.2">
      <c r="O58" s="16">
        <v>2.64</v>
      </c>
      <c r="P58" s="16">
        <v>5.72</v>
      </c>
      <c r="Q58" s="16">
        <v>9.57</v>
      </c>
      <c r="R58" s="16">
        <v>18.18</v>
      </c>
      <c r="S58" s="16">
        <v>20</v>
      </c>
    </row>
    <row r="59" spans="14:19" x14ac:dyDescent="0.2">
      <c r="O59" s="16">
        <v>2.73</v>
      </c>
      <c r="P59" s="16">
        <v>5.55</v>
      </c>
      <c r="Q59" s="16">
        <v>9.0299999999999994</v>
      </c>
      <c r="R59" s="16">
        <v>18.45</v>
      </c>
      <c r="S59" s="16">
        <v>30.4</v>
      </c>
    </row>
    <row r="60" spans="14:19" x14ac:dyDescent="0.2">
      <c r="O60" s="16">
        <v>2.72</v>
      </c>
      <c r="P60" s="16">
        <v>5.94</v>
      </c>
      <c r="Q60" s="16">
        <v>9.34</v>
      </c>
      <c r="R60" s="16">
        <v>20.21</v>
      </c>
      <c r="S60" s="16">
        <v>29.46</v>
      </c>
    </row>
    <row r="61" spans="14:19" x14ac:dyDescent="0.2">
      <c r="N61" s="1" t="s">
        <v>415</v>
      </c>
      <c r="O61" s="17">
        <f>+MAX(O4:O60)</f>
        <v>3.5000000000000004</v>
      </c>
      <c r="P61" s="17">
        <f t="shared" ref="P61:S61" si="9">+MEDIAN(P4:P60)</f>
        <v>5.48</v>
      </c>
      <c r="Q61" s="17">
        <f t="shared" si="9"/>
        <v>9.3000000000000007</v>
      </c>
      <c r="R61" s="17">
        <f t="shared" si="9"/>
        <v>19</v>
      </c>
      <c r="S61" s="17">
        <f t="shared" si="9"/>
        <v>29.4</v>
      </c>
    </row>
    <row r="62" spans="14:19" x14ac:dyDescent="0.2">
      <c r="N62" s="1" t="s">
        <v>416</v>
      </c>
      <c r="O62" s="17">
        <f>MIN(O4:O60)</f>
        <v>2.2999999999999998</v>
      </c>
      <c r="P62" s="17">
        <f t="shared" ref="P62:S62" si="10">MIN(P4:P60)</f>
        <v>2.64</v>
      </c>
      <c r="Q62" s="17">
        <f t="shared" si="10"/>
        <v>4.5999999999999996</v>
      </c>
      <c r="R62" s="17">
        <f t="shared" si="10"/>
        <v>15</v>
      </c>
      <c r="S62" s="17">
        <f t="shared" si="10"/>
        <v>20</v>
      </c>
    </row>
    <row r="63" spans="14:19" x14ac:dyDescent="0.2">
      <c r="N63" s="1" t="s">
        <v>282</v>
      </c>
      <c r="O63" s="17">
        <f>+MEDIAN(O6:O62)</f>
        <v>2.6152787336545082</v>
      </c>
      <c r="P63" s="17">
        <f t="shared" ref="P63:S63" si="11">+MEDIAN(P6:P62)</f>
        <v>5.4519368723098998</v>
      </c>
      <c r="Q63" s="17">
        <f t="shared" si="11"/>
        <v>9.3000000000000007</v>
      </c>
      <c r="R63" s="17">
        <f t="shared" si="11"/>
        <v>19</v>
      </c>
      <c r="S63" s="17">
        <f t="shared" si="11"/>
        <v>29.4</v>
      </c>
    </row>
    <row r="64" spans="14:19" x14ac:dyDescent="0.2">
      <c r="N64" s="1" t="s">
        <v>283</v>
      </c>
      <c r="O64" s="17">
        <f>+AVERAGE(O6:O62)</f>
        <v>2.6571701121421372</v>
      </c>
      <c r="P64" s="17">
        <f t="shared" ref="P64:S64" si="12">+AVERAGE(P6:P62)</f>
        <v>5.4187277451187272</v>
      </c>
      <c r="Q64" s="17">
        <f t="shared" si="12"/>
        <v>9.1685045554557192</v>
      </c>
      <c r="R64" s="17">
        <f t="shared" si="12"/>
        <v>19.015360675945022</v>
      </c>
      <c r="S64" s="17">
        <f t="shared" si="12"/>
        <v>29.168712418385514</v>
      </c>
    </row>
    <row r="65" spans="1:19" x14ac:dyDescent="0.2">
      <c r="N65" s="1" t="s">
        <v>284</v>
      </c>
      <c r="O65" s="17">
        <f>+STDEV(O6:O62)</f>
        <v>0.25476245948373377</v>
      </c>
      <c r="P65" s="17">
        <f t="shared" ref="P65:S65" si="13">+STDEV(P6:P62)</f>
        <v>0.59214045414600536</v>
      </c>
      <c r="Q65" s="17">
        <f t="shared" si="13"/>
        <v>1.0366932560921054</v>
      </c>
      <c r="R65" s="17">
        <f t="shared" si="13"/>
        <v>2.1947080676283979</v>
      </c>
      <c r="S65" s="17">
        <f t="shared" si="13"/>
        <v>3.5221885070146324</v>
      </c>
    </row>
    <row r="66" spans="1:19" x14ac:dyDescent="0.2">
      <c r="N66" s="20" t="s">
        <v>285</v>
      </c>
      <c r="O66" s="17">
        <f>+(_xlfn.PERCENTILE.EXC(O6:O62, 0.84)-_xlfn.PERCENTILE.EXC(O6:O62, 0.16))/2</f>
        <v>0.14611999999999981</v>
      </c>
      <c r="P66" s="17">
        <f t="shared" ref="P66:S66" si="14">+(_xlfn.PERCENTILE.EXC(P6:P62, 0.84)-_xlfn.PERCENTILE.EXC(P6:P62, 0.16))/2</f>
        <v>0.25399152798789704</v>
      </c>
      <c r="Q66" s="17">
        <f t="shared" si="14"/>
        <v>0.57739999999999903</v>
      </c>
      <c r="R66" s="17">
        <f t="shared" si="14"/>
        <v>1.6710498360655741</v>
      </c>
      <c r="S66" s="17">
        <f t="shared" si="14"/>
        <v>2.974620338983053</v>
      </c>
    </row>
    <row r="67" spans="1:19" x14ac:dyDescent="0.2">
      <c r="A67" t="s">
        <v>286</v>
      </c>
      <c r="B67" s="18" t="s">
        <v>285</v>
      </c>
      <c r="D67" t="s">
        <v>288</v>
      </c>
      <c r="E67" s="18" t="s">
        <v>285</v>
      </c>
      <c r="G67" t="s">
        <v>290</v>
      </c>
      <c r="H67" t="s">
        <v>292</v>
      </c>
    </row>
    <row r="68" spans="1:19" x14ac:dyDescent="0.2">
      <c r="A68" t="s">
        <v>287</v>
      </c>
      <c r="B68" t="s">
        <v>287</v>
      </c>
      <c r="D68" t="s">
        <v>289</v>
      </c>
      <c r="E68" t="s">
        <v>289</v>
      </c>
      <c r="G68" t="s">
        <v>291</v>
      </c>
      <c r="H68" t="s">
        <v>291</v>
      </c>
    </row>
    <row r="69" spans="1:19" x14ac:dyDescent="0.2">
      <c r="A69" s="16">
        <v>2.6152787336545082</v>
      </c>
      <c r="B69" s="16">
        <v>0.13734000000000002</v>
      </c>
      <c r="D69">
        <v>3.1</v>
      </c>
      <c r="E69">
        <v>0.29479999999999995</v>
      </c>
      <c r="G69" s="16">
        <f>+D69^2/4*PI()</f>
        <v>7.5476763502494792</v>
      </c>
      <c r="H69" s="16">
        <f>+G69*SQRT(2*(E69/D69)^2)</f>
        <v>1.0150654648810418</v>
      </c>
      <c r="L69">
        <f>0.14/2.62</f>
        <v>5.34351145038168E-2</v>
      </c>
    </row>
    <row r="70" spans="1:19" x14ac:dyDescent="0.2">
      <c r="A70" s="16">
        <v>5.48</v>
      </c>
      <c r="B70" s="16">
        <v>0.24319152798789734</v>
      </c>
      <c r="D70">
        <v>4.7</v>
      </c>
      <c r="E70">
        <v>0.27459999999999996</v>
      </c>
      <c r="G70" s="16">
        <f t="shared" ref="G70:G73" si="15">+D70^2/4*PI()</f>
        <v>17.349445429449634</v>
      </c>
      <c r="H70" s="16">
        <f t="shared" ref="H70:H73" si="16">+G70*SQRT(2*(E70/D70)^2)</f>
        <v>1.4335183944114875</v>
      </c>
    </row>
    <row r="71" spans="1:19" x14ac:dyDescent="0.2">
      <c r="A71" s="16">
        <v>9.3000000000000007</v>
      </c>
      <c r="B71" s="16">
        <v>0.57739999999999903</v>
      </c>
      <c r="D71">
        <v>6.3</v>
      </c>
      <c r="E71">
        <v>0.29820000000000002</v>
      </c>
      <c r="G71" s="16">
        <f t="shared" si="15"/>
        <v>31.17245310524472</v>
      </c>
      <c r="H71" s="16">
        <f t="shared" si="16"/>
        <v>2.0866666151501492</v>
      </c>
    </row>
    <row r="72" spans="1:19" x14ac:dyDescent="0.2">
      <c r="A72" s="16">
        <v>19</v>
      </c>
      <c r="B72" s="16">
        <v>1.6084498360655726</v>
      </c>
      <c r="D72">
        <v>9.5</v>
      </c>
      <c r="E72">
        <v>0.30439999999999934</v>
      </c>
      <c r="G72" s="16">
        <f t="shared" si="15"/>
        <v>70.882184246619701</v>
      </c>
      <c r="H72" s="16">
        <f t="shared" si="16"/>
        <v>3.2119822201415831</v>
      </c>
    </row>
    <row r="73" spans="1:19" x14ac:dyDescent="0.2">
      <c r="A73" s="16">
        <v>29.4</v>
      </c>
      <c r="B73" s="16">
        <v>3.0243490590298077</v>
      </c>
      <c r="D73">
        <v>12.6</v>
      </c>
      <c r="E73">
        <v>0.32539999999999925</v>
      </c>
      <c r="G73" s="16">
        <f t="shared" si="15"/>
        <v>124.68981242097888</v>
      </c>
      <c r="H73" s="16">
        <f t="shared" si="16"/>
        <v>4.5539994404416957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43039-2CCB-B24F-94EE-3784A8351D9C}">
  <dimension ref="A1:T153"/>
  <sheetViews>
    <sheetView topLeftCell="Q107" zoomScaleNormal="100" workbookViewId="0">
      <selection activeCell="R106" sqref="R106"/>
    </sheetView>
  </sheetViews>
  <sheetFormatPr baseColWidth="10" defaultRowHeight="15" x14ac:dyDescent="0.2"/>
  <sheetData>
    <row r="1" spans="1:10" ht="19" x14ac:dyDescent="0.25">
      <c r="A1" s="21" t="s">
        <v>293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6" thickBot="1" x14ac:dyDescent="0.25"/>
    <row r="3" spans="1:10" ht="16" x14ac:dyDescent="0.2">
      <c r="A3" s="23" t="s">
        <v>294</v>
      </c>
      <c r="B3" s="6" t="s">
        <v>295</v>
      </c>
      <c r="C3" s="9">
        <v>1</v>
      </c>
      <c r="D3" s="9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</row>
    <row r="4" spans="1:10" x14ac:dyDescent="0.2">
      <c r="A4" s="24" t="s">
        <v>15</v>
      </c>
      <c r="B4" s="1" t="s">
        <v>296</v>
      </c>
      <c r="C4" s="1">
        <v>3.65</v>
      </c>
      <c r="D4" s="1">
        <v>5.38</v>
      </c>
      <c r="E4" s="1">
        <v>5.1100000000000003</v>
      </c>
      <c r="F4" s="1">
        <v>7.11</v>
      </c>
      <c r="G4" s="1">
        <v>6.6</v>
      </c>
      <c r="H4" s="1">
        <v>8.89</v>
      </c>
      <c r="I4" s="1">
        <v>11.01</v>
      </c>
      <c r="J4" s="1">
        <v>14.27</v>
      </c>
    </row>
    <row r="5" spans="1:10" x14ac:dyDescent="0.2">
      <c r="A5" s="25" t="s">
        <v>297</v>
      </c>
      <c r="B5" s="1" t="s">
        <v>298</v>
      </c>
      <c r="C5" s="1">
        <v>2.5</v>
      </c>
      <c r="D5" s="1">
        <v>3</v>
      </c>
      <c r="E5" s="1">
        <v>3.25</v>
      </c>
      <c r="F5" s="1">
        <v>4</v>
      </c>
      <c r="G5" s="1">
        <v>4.5</v>
      </c>
      <c r="H5" s="1">
        <v>5</v>
      </c>
      <c r="I5" s="1">
        <v>7.5</v>
      </c>
      <c r="J5" s="1">
        <v>8</v>
      </c>
    </row>
    <row r="6" spans="1:10" x14ac:dyDescent="0.2">
      <c r="A6" s="25" t="s">
        <v>299</v>
      </c>
      <c r="B6" s="1" t="s">
        <v>300</v>
      </c>
      <c r="C6" s="1">
        <v>1.2</v>
      </c>
      <c r="D6" s="1">
        <v>1.2</v>
      </c>
      <c r="E6" s="1">
        <v>1.2</v>
      </c>
      <c r="F6" s="1">
        <v>1.2</v>
      </c>
      <c r="G6" s="1">
        <v>1.2</v>
      </c>
      <c r="H6" s="1">
        <v>1.2</v>
      </c>
      <c r="I6" s="1">
        <v>1.2</v>
      </c>
      <c r="J6" s="1">
        <v>1.2</v>
      </c>
    </row>
    <row r="7" spans="1:10" x14ac:dyDescent="0.2">
      <c r="A7" s="25" t="s">
        <v>19</v>
      </c>
      <c r="B7" s="26"/>
      <c r="J7" s="27"/>
    </row>
    <row r="8" spans="1:10" ht="16" thickBot="1" x14ac:dyDescent="0.25">
      <c r="A8" s="28" t="s">
        <v>21</v>
      </c>
      <c r="B8" s="29"/>
      <c r="C8" s="30"/>
      <c r="D8" s="30"/>
      <c r="E8" s="30"/>
      <c r="F8" s="30"/>
      <c r="G8" s="30"/>
      <c r="H8" s="30"/>
      <c r="I8" s="30"/>
      <c r="J8" s="31"/>
    </row>
    <row r="9" spans="1:10" x14ac:dyDescent="0.2">
      <c r="A9" s="32"/>
      <c r="B9" s="7"/>
      <c r="C9" s="33"/>
      <c r="D9" s="33"/>
      <c r="E9" s="7"/>
      <c r="F9" s="7"/>
      <c r="G9" s="7"/>
      <c r="H9" s="7"/>
      <c r="I9" s="7"/>
      <c r="J9" s="7"/>
    </row>
    <row r="10" spans="1:10" ht="16" thickBot="1" x14ac:dyDescent="0.25"/>
    <row r="11" spans="1:10" ht="32" x14ac:dyDescent="0.2">
      <c r="A11" s="23" t="s">
        <v>301</v>
      </c>
      <c r="B11" s="6" t="s">
        <v>295</v>
      </c>
      <c r="C11" s="9">
        <v>1</v>
      </c>
      <c r="D11" s="9">
        <v>2</v>
      </c>
      <c r="E11" s="6">
        <v>3</v>
      </c>
      <c r="F11" s="6">
        <v>4</v>
      </c>
      <c r="G11" s="6">
        <v>5</v>
      </c>
      <c r="H11" s="6">
        <v>6</v>
      </c>
      <c r="I11" s="6">
        <v>7</v>
      </c>
      <c r="J11" s="6">
        <v>8</v>
      </c>
    </row>
    <row r="12" spans="1:10" x14ac:dyDescent="0.2">
      <c r="A12" s="24" t="s">
        <v>15</v>
      </c>
      <c r="B12" s="1" t="s">
        <v>296</v>
      </c>
      <c r="C12" s="1">
        <v>3.66</v>
      </c>
      <c r="D12" s="1">
        <v>5.39</v>
      </c>
      <c r="E12" s="1">
        <v>5.12</v>
      </c>
      <c r="F12" s="1">
        <v>7.11</v>
      </c>
      <c r="G12" s="1">
        <v>6.59</v>
      </c>
      <c r="H12" s="1">
        <v>8.89</v>
      </c>
      <c r="I12" s="1">
        <v>11.01</v>
      </c>
      <c r="J12" s="1">
        <v>14.28</v>
      </c>
    </row>
    <row r="13" spans="1:10" x14ac:dyDescent="0.2">
      <c r="A13" s="25" t="s">
        <v>302</v>
      </c>
      <c r="B13" s="1" t="s">
        <v>298</v>
      </c>
      <c r="C13" s="1">
        <v>2.5</v>
      </c>
      <c r="D13" s="1">
        <v>3</v>
      </c>
      <c r="E13" s="1">
        <v>3.5</v>
      </c>
      <c r="F13" s="1">
        <v>4</v>
      </c>
      <c r="G13" s="1">
        <v>4.5</v>
      </c>
      <c r="H13" s="1">
        <v>5</v>
      </c>
      <c r="I13" s="1">
        <v>7.5</v>
      </c>
      <c r="J13" s="1">
        <v>8</v>
      </c>
    </row>
    <row r="14" spans="1:10" x14ac:dyDescent="0.2">
      <c r="A14" s="25" t="s">
        <v>23</v>
      </c>
      <c r="B14" s="1" t="s">
        <v>303</v>
      </c>
      <c r="C14" s="1">
        <v>1.1000000000000001</v>
      </c>
      <c r="D14" s="1">
        <v>1.1000000000000001</v>
      </c>
      <c r="E14" s="1">
        <v>1.1000000000000001</v>
      </c>
      <c r="F14" s="1">
        <v>1.1000000000000001</v>
      </c>
      <c r="G14" s="1">
        <v>1.1000000000000001</v>
      </c>
      <c r="H14" s="1">
        <v>1.1000000000000001</v>
      </c>
      <c r="I14" s="1">
        <v>1.1000000000000001</v>
      </c>
      <c r="J14" s="1">
        <v>1.1000000000000001</v>
      </c>
    </row>
    <row r="15" spans="1:10" x14ac:dyDescent="0.2">
      <c r="A15" s="25" t="s">
        <v>24</v>
      </c>
      <c r="B15" s="26"/>
      <c r="J15" s="27"/>
    </row>
    <row r="16" spans="1:10" ht="16" thickBot="1" x14ac:dyDescent="0.25">
      <c r="A16" s="28"/>
      <c r="B16" s="29"/>
      <c r="C16" s="30"/>
      <c r="D16" s="30"/>
      <c r="E16" s="30"/>
      <c r="F16" s="30"/>
      <c r="G16" s="30"/>
      <c r="H16" s="30"/>
      <c r="I16" s="30"/>
      <c r="J16" s="31"/>
    </row>
    <row r="18" spans="1:10" ht="16" thickBot="1" x14ac:dyDescent="0.25"/>
    <row r="19" spans="1:10" ht="32" x14ac:dyDescent="0.2">
      <c r="A19" s="23" t="s">
        <v>304</v>
      </c>
      <c r="B19" s="6" t="s">
        <v>295</v>
      </c>
      <c r="C19" s="9">
        <v>1</v>
      </c>
      <c r="D19" s="9">
        <v>2</v>
      </c>
      <c r="E19" s="6">
        <v>3</v>
      </c>
      <c r="F19" s="6">
        <v>4</v>
      </c>
      <c r="G19" s="6">
        <v>5</v>
      </c>
      <c r="H19" s="6">
        <v>6</v>
      </c>
      <c r="I19" s="6">
        <v>7</v>
      </c>
      <c r="J19" s="6">
        <v>8</v>
      </c>
    </row>
    <row r="20" spans="1:10" x14ac:dyDescent="0.2">
      <c r="A20" s="24" t="s">
        <v>15</v>
      </c>
      <c r="B20" s="1" t="s">
        <v>296</v>
      </c>
      <c r="C20" s="1">
        <v>3.65</v>
      </c>
      <c r="D20" s="1">
        <v>5.36</v>
      </c>
      <c r="E20" s="1">
        <v>5.1100000000000003</v>
      </c>
      <c r="F20" s="1">
        <v>7.13</v>
      </c>
      <c r="G20" s="1">
        <v>6.58</v>
      </c>
      <c r="H20" s="1">
        <v>8.89</v>
      </c>
      <c r="I20" s="1">
        <v>10.99</v>
      </c>
      <c r="J20" s="1">
        <v>14.3</v>
      </c>
    </row>
    <row r="21" spans="1:10" x14ac:dyDescent="0.2">
      <c r="A21" s="25" t="s">
        <v>29</v>
      </c>
      <c r="B21" s="1" t="s">
        <v>298</v>
      </c>
      <c r="C21" s="1">
        <v>2.5</v>
      </c>
      <c r="D21" s="1">
        <v>3</v>
      </c>
      <c r="E21" s="1">
        <v>3.5</v>
      </c>
      <c r="F21" s="1">
        <v>4</v>
      </c>
      <c r="G21" s="1">
        <v>4.5</v>
      </c>
      <c r="H21" s="1">
        <v>5</v>
      </c>
      <c r="I21" s="1">
        <v>7.5</v>
      </c>
      <c r="J21" s="1">
        <v>8</v>
      </c>
    </row>
    <row r="22" spans="1:10" x14ac:dyDescent="0.2">
      <c r="A22" s="25" t="s">
        <v>30</v>
      </c>
      <c r="B22" s="1" t="s">
        <v>300</v>
      </c>
      <c r="C22" s="1">
        <v>1.25</v>
      </c>
      <c r="D22" s="1">
        <v>1.25</v>
      </c>
      <c r="E22" s="1">
        <v>1.25</v>
      </c>
      <c r="F22" s="1">
        <v>1.25</v>
      </c>
      <c r="G22" s="1">
        <v>1.25</v>
      </c>
      <c r="H22" s="1">
        <v>1.25</v>
      </c>
      <c r="I22" s="1">
        <v>1.25</v>
      </c>
      <c r="J22" s="1">
        <v>1.25</v>
      </c>
    </row>
    <row r="23" spans="1:10" x14ac:dyDescent="0.2">
      <c r="A23" s="25" t="s">
        <v>31</v>
      </c>
      <c r="B23" s="26"/>
      <c r="J23" s="27"/>
    </row>
    <row r="24" spans="1:10" ht="16" thickBot="1" x14ac:dyDescent="0.25">
      <c r="A24" s="28"/>
      <c r="B24" s="29"/>
      <c r="C24" s="30"/>
      <c r="D24" s="30"/>
      <c r="E24" s="30"/>
      <c r="F24" s="30"/>
      <c r="G24" s="30"/>
      <c r="H24" s="30"/>
      <c r="I24" s="30"/>
      <c r="J24" s="31"/>
    </row>
    <row r="25" spans="1:10" x14ac:dyDescent="0.2">
      <c r="A25" s="32"/>
      <c r="B25" s="7"/>
      <c r="C25" s="33"/>
      <c r="D25" s="33"/>
      <c r="E25" s="7"/>
      <c r="F25" s="7"/>
      <c r="G25" s="7"/>
      <c r="H25" s="7"/>
      <c r="I25" s="7"/>
      <c r="J25" s="7"/>
    </row>
    <row r="26" spans="1:10" ht="16" thickBot="1" x14ac:dyDescent="0.25"/>
    <row r="27" spans="1:10" ht="48" x14ac:dyDescent="0.2">
      <c r="A27" s="23" t="s">
        <v>305</v>
      </c>
      <c r="B27" s="6" t="s">
        <v>295</v>
      </c>
      <c r="C27" s="9">
        <v>1</v>
      </c>
      <c r="D27" s="9">
        <v>2</v>
      </c>
      <c r="E27" s="6">
        <v>3</v>
      </c>
      <c r="F27" s="6">
        <v>4</v>
      </c>
      <c r="G27" s="6">
        <v>5</v>
      </c>
      <c r="H27" s="6">
        <v>6</v>
      </c>
      <c r="I27" s="6">
        <v>7</v>
      </c>
      <c r="J27" s="6">
        <v>8</v>
      </c>
    </row>
    <row r="28" spans="1:10" x14ac:dyDescent="0.2">
      <c r="A28" s="24" t="s">
        <v>15</v>
      </c>
      <c r="B28" s="1" t="s">
        <v>306</v>
      </c>
      <c r="C28" s="1" t="s">
        <v>307</v>
      </c>
      <c r="D28" s="1" t="s">
        <v>308</v>
      </c>
      <c r="E28" s="1" t="s">
        <v>309</v>
      </c>
      <c r="F28" s="1" t="s">
        <v>310</v>
      </c>
      <c r="G28" s="1" t="s">
        <v>311</v>
      </c>
      <c r="H28" s="1" t="s">
        <v>312</v>
      </c>
      <c r="I28" s="1" t="s">
        <v>313</v>
      </c>
      <c r="J28" s="1">
        <v>14.28</v>
      </c>
    </row>
    <row r="29" spans="1:10" x14ac:dyDescent="0.2">
      <c r="A29" s="25" t="s">
        <v>41</v>
      </c>
      <c r="B29" s="1" t="s">
        <v>314</v>
      </c>
      <c r="C29" s="1" t="s">
        <v>315</v>
      </c>
      <c r="D29" s="1" t="s">
        <v>316</v>
      </c>
      <c r="E29" s="1" t="s">
        <v>317</v>
      </c>
      <c r="F29" s="1" t="s">
        <v>318</v>
      </c>
      <c r="G29" s="1" t="s">
        <v>319</v>
      </c>
      <c r="H29" s="1" t="s">
        <v>320</v>
      </c>
      <c r="I29" s="1" t="s">
        <v>321</v>
      </c>
      <c r="J29" s="1" t="s">
        <v>322</v>
      </c>
    </row>
    <row r="30" spans="1:10" x14ac:dyDescent="0.2">
      <c r="A30" s="25" t="s">
        <v>42</v>
      </c>
      <c r="B30" s="1" t="s">
        <v>323</v>
      </c>
      <c r="C30" s="1" t="s">
        <v>324</v>
      </c>
      <c r="D30" s="1" t="s">
        <v>325</v>
      </c>
      <c r="E30" s="1" t="s">
        <v>324</v>
      </c>
      <c r="F30" s="1" t="s">
        <v>324</v>
      </c>
      <c r="G30" s="1" t="s">
        <v>324</v>
      </c>
      <c r="H30" s="1" t="s">
        <v>324</v>
      </c>
      <c r="I30" s="1" t="s">
        <v>324</v>
      </c>
      <c r="J30" s="1" t="s">
        <v>324</v>
      </c>
    </row>
    <row r="31" spans="1:10" x14ac:dyDescent="0.2">
      <c r="A31" s="25" t="s">
        <v>43</v>
      </c>
      <c r="B31" s="26"/>
      <c r="J31" s="27"/>
    </row>
    <row r="32" spans="1:10" ht="16" thickBot="1" x14ac:dyDescent="0.25">
      <c r="A32" s="28" t="s">
        <v>44</v>
      </c>
      <c r="B32" s="29"/>
      <c r="C32" s="30"/>
      <c r="D32" s="30"/>
      <c r="E32" s="30"/>
      <c r="F32" s="30"/>
      <c r="G32" s="30"/>
      <c r="H32" s="30"/>
      <c r="I32" s="30"/>
      <c r="J32" s="31"/>
    </row>
    <row r="33" spans="1:10" x14ac:dyDescent="0.2">
      <c r="A33" s="32"/>
      <c r="B33" s="7"/>
      <c r="C33" s="33"/>
      <c r="D33" s="33"/>
      <c r="E33" s="7"/>
      <c r="F33" s="7"/>
      <c r="G33" s="7"/>
      <c r="H33" s="7"/>
      <c r="I33" s="7"/>
      <c r="J33" s="7"/>
    </row>
    <row r="34" spans="1:10" ht="16" thickBot="1" x14ac:dyDescent="0.25"/>
    <row r="35" spans="1:10" ht="48" x14ac:dyDescent="0.2">
      <c r="A35" s="23" t="s">
        <v>81</v>
      </c>
      <c r="B35" s="6" t="s">
        <v>295</v>
      </c>
      <c r="C35" s="9">
        <v>1</v>
      </c>
      <c r="D35" s="9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6">
        <v>8</v>
      </c>
    </row>
    <row r="36" spans="1:10" x14ac:dyDescent="0.2">
      <c r="A36" s="24" t="s">
        <v>15</v>
      </c>
      <c r="B36" s="1" t="s">
        <v>296</v>
      </c>
      <c r="C36" s="1">
        <v>3.65</v>
      </c>
      <c r="D36" s="1">
        <v>5.37</v>
      </c>
      <c r="E36" s="1">
        <v>5.1100000000000003</v>
      </c>
      <c r="F36" s="1">
        <v>7.13</v>
      </c>
      <c r="G36" s="1">
        <v>6.57</v>
      </c>
      <c r="H36" s="1">
        <v>8.9</v>
      </c>
      <c r="I36" s="1">
        <v>10.98</v>
      </c>
      <c r="J36" s="1">
        <v>14.36</v>
      </c>
    </row>
    <row r="37" spans="1:10" x14ac:dyDescent="0.2">
      <c r="A37" s="25" t="s">
        <v>121</v>
      </c>
      <c r="B37" s="1" t="s">
        <v>298</v>
      </c>
      <c r="C37" s="1">
        <v>2.5</v>
      </c>
      <c r="D37" s="1">
        <v>3</v>
      </c>
      <c r="E37" s="1">
        <v>3.5</v>
      </c>
      <c r="F37" s="1">
        <v>4</v>
      </c>
      <c r="G37" s="1">
        <v>4.5</v>
      </c>
      <c r="H37" s="1">
        <v>5</v>
      </c>
      <c r="I37" s="1">
        <v>7.5</v>
      </c>
      <c r="J37" s="1">
        <v>8</v>
      </c>
    </row>
    <row r="38" spans="1:10" x14ac:dyDescent="0.2">
      <c r="A38" s="25" t="s">
        <v>326</v>
      </c>
      <c r="B38" s="1" t="s">
        <v>300</v>
      </c>
      <c r="C38" s="1">
        <v>1.25</v>
      </c>
      <c r="D38" s="1">
        <v>1.25</v>
      </c>
      <c r="E38" s="1">
        <v>1.25</v>
      </c>
      <c r="F38" s="1">
        <v>1.25</v>
      </c>
      <c r="G38" s="1">
        <v>1.25</v>
      </c>
      <c r="H38" s="1">
        <v>1.25</v>
      </c>
      <c r="I38" s="1">
        <v>1.25</v>
      </c>
      <c r="J38" s="1">
        <v>1.25</v>
      </c>
    </row>
    <row r="39" spans="1:10" x14ac:dyDescent="0.2">
      <c r="A39" s="25" t="s">
        <v>123</v>
      </c>
      <c r="B39" s="26"/>
      <c r="J39" s="27"/>
    </row>
    <row r="40" spans="1:10" ht="16" thickBot="1" x14ac:dyDescent="0.25">
      <c r="A40" s="28" t="s">
        <v>124</v>
      </c>
      <c r="B40" s="29"/>
      <c r="C40" s="30"/>
      <c r="D40" s="30"/>
      <c r="E40" s="30"/>
      <c r="F40" s="30"/>
      <c r="G40" s="30"/>
      <c r="H40" s="30"/>
      <c r="I40" s="30"/>
      <c r="J40" s="31"/>
    </row>
    <row r="41" spans="1:10" x14ac:dyDescent="0.2">
      <c r="A41" s="32"/>
      <c r="B41" s="7"/>
      <c r="C41" s="33"/>
      <c r="D41" s="33"/>
      <c r="E41" s="7"/>
      <c r="F41" s="7"/>
      <c r="G41" s="7"/>
      <c r="H41" s="7"/>
      <c r="I41" s="7"/>
      <c r="J41" s="7"/>
    </row>
    <row r="42" spans="1:10" ht="16" thickBot="1" x14ac:dyDescent="0.25"/>
    <row r="43" spans="1:10" ht="64" x14ac:dyDescent="0.2">
      <c r="A43" s="23" t="s">
        <v>327</v>
      </c>
      <c r="B43" s="6" t="s">
        <v>295</v>
      </c>
      <c r="C43" s="9">
        <v>1</v>
      </c>
      <c r="D43" s="9">
        <v>2</v>
      </c>
      <c r="E43" s="6">
        <v>3</v>
      </c>
      <c r="F43" s="6">
        <v>4</v>
      </c>
      <c r="G43" s="6">
        <v>5</v>
      </c>
      <c r="H43" s="6">
        <v>6</v>
      </c>
      <c r="I43" s="6">
        <v>7</v>
      </c>
      <c r="J43" s="6">
        <v>8</v>
      </c>
    </row>
    <row r="44" spans="1:10" x14ac:dyDescent="0.2">
      <c r="A44" s="24" t="s">
        <v>15</v>
      </c>
      <c r="B44" s="1" t="s">
        <v>296</v>
      </c>
      <c r="C44" s="1">
        <v>3.65</v>
      </c>
      <c r="D44" s="1">
        <v>5.37</v>
      </c>
      <c r="E44" s="1">
        <v>5.0999999999999996</v>
      </c>
      <c r="F44" s="1">
        <v>7.12</v>
      </c>
      <c r="G44" s="1">
        <v>6.57</v>
      </c>
      <c r="H44" s="1">
        <v>8.89</v>
      </c>
      <c r="I44" s="1">
        <v>10.98</v>
      </c>
      <c r="J44" s="1">
        <v>14.31</v>
      </c>
    </row>
    <row r="45" spans="1:10" x14ac:dyDescent="0.2">
      <c r="A45" s="25" t="s">
        <v>126</v>
      </c>
      <c r="B45" s="1" t="s">
        <v>328</v>
      </c>
      <c r="C45" s="1">
        <v>25</v>
      </c>
      <c r="D45" s="1">
        <v>30</v>
      </c>
      <c r="E45" s="1">
        <v>35</v>
      </c>
      <c r="F45" s="1">
        <v>40</v>
      </c>
      <c r="G45" s="1">
        <v>45</v>
      </c>
      <c r="H45" s="1">
        <v>50</v>
      </c>
      <c r="I45" s="1">
        <v>75</v>
      </c>
      <c r="J45" s="1">
        <v>80</v>
      </c>
    </row>
    <row r="46" spans="1:10" x14ac:dyDescent="0.2">
      <c r="A46" s="25" t="s">
        <v>329</v>
      </c>
      <c r="B46" s="1" t="s">
        <v>330</v>
      </c>
      <c r="C46" s="1">
        <v>12</v>
      </c>
      <c r="D46" s="1">
        <v>12</v>
      </c>
      <c r="E46" s="1">
        <v>12</v>
      </c>
      <c r="F46" s="1">
        <v>12</v>
      </c>
      <c r="G46" s="1">
        <v>12</v>
      </c>
      <c r="H46" s="1">
        <v>12</v>
      </c>
      <c r="I46" s="1">
        <v>12</v>
      </c>
      <c r="J46" s="1">
        <v>12</v>
      </c>
    </row>
    <row r="47" spans="1:10" x14ac:dyDescent="0.2">
      <c r="A47" s="25" t="s">
        <v>331</v>
      </c>
      <c r="B47" s="26"/>
      <c r="J47" s="27"/>
    </row>
    <row r="48" spans="1:10" ht="16" thickBot="1" x14ac:dyDescent="0.25">
      <c r="A48" s="28" t="s">
        <v>129</v>
      </c>
      <c r="B48" s="29"/>
      <c r="C48" s="30"/>
      <c r="D48" s="30"/>
      <c r="E48" s="30"/>
      <c r="F48" s="30"/>
      <c r="G48" s="30"/>
      <c r="H48" s="30"/>
      <c r="I48" s="30"/>
      <c r="J48" s="31"/>
    </row>
    <row r="50" spans="1:10" ht="16" thickBot="1" x14ac:dyDescent="0.25"/>
    <row r="51" spans="1:10" ht="32" x14ac:dyDescent="0.2">
      <c r="A51" s="23" t="s">
        <v>130</v>
      </c>
      <c r="B51" s="6" t="s">
        <v>295</v>
      </c>
      <c r="C51" s="9">
        <v>1</v>
      </c>
      <c r="D51" s="9">
        <v>2</v>
      </c>
      <c r="E51" s="6">
        <v>3</v>
      </c>
      <c r="F51" s="6">
        <v>4</v>
      </c>
      <c r="G51" s="6">
        <v>5</v>
      </c>
      <c r="H51" s="6">
        <v>6</v>
      </c>
      <c r="I51" s="6">
        <v>7</v>
      </c>
      <c r="J51" s="6">
        <v>8</v>
      </c>
    </row>
    <row r="52" spans="1:10" x14ac:dyDescent="0.2">
      <c r="A52" s="24" t="s">
        <v>15</v>
      </c>
      <c r="B52" s="1" t="s">
        <v>306</v>
      </c>
      <c r="C52" s="1">
        <v>3.65</v>
      </c>
      <c r="D52" s="1">
        <v>5.36</v>
      </c>
      <c r="E52" s="1">
        <v>5.1100000000000003</v>
      </c>
      <c r="F52" s="1">
        <v>7.12</v>
      </c>
      <c r="G52" s="1">
        <v>6.56</v>
      </c>
      <c r="H52" s="1">
        <v>8.89</v>
      </c>
      <c r="I52" s="1">
        <v>10.98</v>
      </c>
      <c r="J52" s="1">
        <v>14.3</v>
      </c>
    </row>
    <row r="53" spans="1:10" x14ac:dyDescent="0.2">
      <c r="A53" s="25" t="s">
        <v>131</v>
      </c>
      <c r="B53" s="1" t="s">
        <v>298</v>
      </c>
      <c r="C53" s="1">
        <v>2.4</v>
      </c>
      <c r="D53" s="1">
        <v>3</v>
      </c>
      <c r="E53" s="1">
        <v>3.5</v>
      </c>
      <c r="F53" s="1">
        <v>4</v>
      </c>
      <c r="G53" s="1">
        <v>4.5</v>
      </c>
      <c r="H53" s="1">
        <v>5</v>
      </c>
      <c r="I53" s="1">
        <v>7.5</v>
      </c>
      <c r="J53" s="1">
        <v>8</v>
      </c>
    </row>
    <row r="54" spans="1:10" x14ac:dyDescent="0.2">
      <c r="A54" s="25" t="s">
        <v>132</v>
      </c>
      <c r="B54" s="1" t="s">
        <v>300</v>
      </c>
      <c r="C54" s="1">
        <v>1.2</v>
      </c>
      <c r="D54" s="1">
        <v>1.2</v>
      </c>
      <c r="E54" s="1">
        <v>1.2</v>
      </c>
      <c r="F54" s="1">
        <v>1.2</v>
      </c>
      <c r="G54" s="1">
        <v>1.2</v>
      </c>
      <c r="H54" s="1">
        <v>1.2</v>
      </c>
      <c r="I54" s="1">
        <v>1.2</v>
      </c>
      <c r="J54" s="1">
        <v>1.2</v>
      </c>
    </row>
    <row r="55" spans="1:10" x14ac:dyDescent="0.2">
      <c r="A55" s="25" t="s">
        <v>133</v>
      </c>
      <c r="B55" s="26"/>
      <c r="J55" s="27"/>
    </row>
    <row r="56" spans="1:10" ht="16" thickBot="1" x14ac:dyDescent="0.25">
      <c r="A56" s="28" t="s">
        <v>134</v>
      </c>
      <c r="B56" s="29"/>
      <c r="C56" s="30"/>
      <c r="D56" s="30"/>
      <c r="E56" s="30"/>
      <c r="F56" s="30"/>
      <c r="G56" s="30"/>
      <c r="H56" s="30"/>
      <c r="I56" s="30"/>
      <c r="J56" s="31"/>
    </row>
    <row r="57" spans="1:10" x14ac:dyDescent="0.2">
      <c r="A57" s="32"/>
      <c r="B57" s="7"/>
      <c r="C57" s="33"/>
      <c r="D57" s="33"/>
      <c r="E57" s="7"/>
      <c r="F57" s="7"/>
      <c r="G57" s="7"/>
      <c r="H57" s="7"/>
      <c r="I57" s="7"/>
      <c r="J57" s="7"/>
    </row>
    <row r="58" spans="1:10" ht="16" thickBot="1" x14ac:dyDescent="0.25"/>
    <row r="59" spans="1:10" ht="48" x14ac:dyDescent="0.2">
      <c r="A59" s="23" t="s">
        <v>181</v>
      </c>
      <c r="B59" s="6" t="s">
        <v>295</v>
      </c>
      <c r="C59" s="9">
        <v>1</v>
      </c>
      <c r="D59" s="9">
        <v>2</v>
      </c>
      <c r="E59" s="6">
        <v>3</v>
      </c>
      <c r="F59" s="6">
        <v>4</v>
      </c>
      <c r="G59" s="6">
        <v>5</v>
      </c>
      <c r="H59" s="6">
        <v>6</v>
      </c>
      <c r="I59" s="6">
        <v>7</v>
      </c>
      <c r="J59" s="6">
        <v>8</v>
      </c>
    </row>
    <row r="60" spans="1:10" x14ac:dyDescent="0.2">
      <c r="A60" s="24" t="s">
        <v>15</v>
      </c>
      <c r="B60" s="1" t="s">
        <v>296</v>
      </c>
      <c r="C60" s="1">
        <v>3.65</v>
      </c>
      <c r="D60" s="1">
        <v>5.38</v>
      </c>
      <c r="E60" s="1">
        <v>5.1100000000000003</v>
      </c>
      <c r="F60" s="1">
        <v>7.11</v>
      </c>
      <c r="G60" s="1">
        <v>6.59</v>
      </c>
      <c r="H60" s="1">
        <v>8.89</v>
      </c>
      <c r="I60" s="1">
        <v>11.01</v>
      </c>
      <c r="J60" s="1">
        <v>14.28</v>
      </c>
    </row>
    <row r="61" spans="1:10" x14ac:dyDescent="0.2">
      <c r="A61" s="25" t="s">
        <v>184</v>
      </c>
      <c r="B61" s="1" t="s">
        <v>298</v>
      </c>
      <c r="C61" s="1">
        <v>2.5</v>
      </c>
      <c r="D61" s="1">
        <v>3</v>
      </c>
      <c r="E61" s="1">
        <v>3.5</v>
      </c>
      <c r="F61" s="1">
        <v>4</v>
      </c>
      <c r="G61" s="1">
        <v>4.5</v>
      </c>
      <c r="H61" s="1">
        <v>5</v>
      </c>
      <c r="I61" s="1">
        <v>7.5</v>
      </c>
      <c r="J61" s="1">
        <v>8</v>
      </c>
    </row>
    <row r="62" spans="1:10" x14ac:dyDescent="0.2">
      <c r="A62" s="25" t="s">
        <v>183</v>
      </c>
      <c r="B62" s="1" t="s">
        <v>300</v>
      </c>
      <c r="C62" s="1">
        <v>1.2</v>
      </c>
      <c r="D62" s="1">
        <v>1.2</v>
      </c>
      <c r="E62" s="1">
        <v>1.2</v>
      </c>
      <c r="F62" s="1">
        <v>1.2</v>
      </c>
      <c r="G62" s="1">
        <v>1.2</v>
      </c>
      <c r="H62" s="1">
        <v>1.2</v>
      </c>
      <c r="I62" s="1">
        <v>1.2</v>
      </c>
      <c r="J62" s="1">
        <v>1.2</v>
      </c>
    </row>
    <row r="63" spans="1:10" x14ac:dyDescent="0.2">
      <c r="A63" s="25" t="s">
        <v>332</v>
      </c>
      <c r="B63" s="26"/>
      <c r="J63" s="27"/>
    </row>
    <row r="64" spans="1:10" ht="16" thickBot="1" x14ac:dyDescent="0.25">
      <c r="A64" s="28" t="s">
        <v>182</v>
      </c>
      <c r="B64" s="29"/>
      <c r="C64" s="30"/>
      <c r="D64" s="30"/>
      <c r="E64" s="30"/>
      <c r="F64" s="30"/>
      <c r="G64" s="30"/>
      <c r="H64" s="30"/>
      <c r="I64" s="30"/>
      <c r="J64" s="31"/>
    </row>
    <row r="66" spans="1:10" ht="16" thickBot="1" x14ac:dyDescent="0.25"/>
    <row r="67" spans="1:10" ht="32" x14ac:dyDescent="0.2">
      <c r="A67" s="23" t="s">
        <v>165</v>
      </c>
      <c r="B67" s="6" t="s">
        <v>295</v>
      </c>
      <c r="C67" s="9">
        <v>1</v>
      </c>
      <c r="D67" s="9">
        <v>2</v>
      </c>
      <c r="E67" s="6">
        <v>3</v>
      </c>
      <c r="F67" s="6">
        <v>4</v>
      </c>
      <c r="G67" s="6">
        <v>5</v>
      </c>
      <c r="H67" s="6">
        <v>6</v>
      </c>
      <c r="I67" s="6">
        <v>7</v>
      </c>
      <c r="J67" s="6">
        <v>8</v>
      </c>
    </row>
    <row r="68" spans="1:10" x14ac:dyDescent="0.2">
      <c r="A68" s="24" t="s">
        <v>15</v>
      </c>
      <c r="B68" s="1" t="s">
        <v>296</v>
      </c>
      <c r="C68" s="1">
        <v>14.3</v>
      </c>
      <c r="D68" s="1">
        <v>10.97</v>
      </c>
      <c r="E68" s="1">
        <v>8.89</v>
      </c>
      <c r="F68" s="1">
        <v>6.57</v>
      </c>
      <c r="G68" s="1">
        <v>7.11</v>
      </c>
      <c r="H68" s="1">
        <v>5.0999999999999996</v>
      </c>
      <c r="I68" s="1">
        <v>5.36</v>
      </c>
      <c r="J68" s="1">
        <v>3.64</v>
      </c>
    </row>
    <row r="69" spans="1:10" x14ac:dyDescent="0.2">
      <c r="A69" s="25" t="s">
        <v>167</v>
      </c>
      <c r="B69" s="1" t="s">
        <v>328</v>
      </c>
      <c r="C69" s="1">
        <v>80</v>
      </c>
      <c r="D69" s="1">
        <v>74</v>
      </c>
      <c r="E69" s="1">
        <v>50</v>
      </c>
      <c r="F69" s="1">
        <v>45</v>
      </c>
      <c r="G69" s="1">
        <v>40</v>
      </c>
      <c r="H69" s="1">
        <v>35</v>
      </c>
      <c r="I69" s="1">
        <v>30</v>
      </c>
      <c r="J69" s="1">
        <v>25</v>
      </c>
    </row>
    <row r="70" spans="1:10" x14ac:dyDescent="0.2">
      <c r="A70" s="25" t="s">
        <v>166</v>
      </c>
      <c r="B70" s="1" t="s">
        <v>330</v>
      </c>
      <c r="C70" s="1">
        <v>12</v>
      </c>
      <c r="D70" s="1">
        <v>12</v>
      </c>
      <c r="E70" s="1">
        <v>12</v>
      </c>
      <c r="F70" s="1">
        <v>12</v>
      </c>
      <c r="G70" s="1">
        <v>12</v>
      </c>
      <c r="H70" s="1">
        <v>12</v>
      </c>
      <c r="I70" s="1">
        <v>12</v>
      </c>
      <c r="J70" s="1">
        <v>12</v>
      </c>
    </row>
    <row r="71" spans="1:10" x14ac:dyDescent="0.2">
      <c r="A71" s="25" t="s">
        <v>168</v>
      </c>
      <c r="B71" s="26"/>
      <c r="J71" s="27"/>
    </row>
    <row r="72" spans="1:10" ht="16" thickBot="1" x14ac:dyDescent="0.25">
      <c r="A72" s="28" t="s">
        <v>169</v>
      </c>
      <c r="B72" s="29"/>
      <c r="C72" s="30"/>
      <c r="D72" s="30"/>
      <c r="E72" s="30"/>
      <c r="F72" s="30"/>
      <c r="G72" s="30"/>
      <c r="H72" s="30"/>
      <c r="I72" s="30"/>
      <c r="J72" s="31"/>
    </row>
    <row r="73" spans="1:10" x14ac:dyDescent="0.2">
      <c r="A73" s="32"/>
      <c r="B73" s="7"/>
      <c r="C73" s="33"/>
      <c r="D73" s="33"/>
      <c r="E73" s="7"/>
      <c r="F73" s="7"/>
      <c r="G73" s="7"/>
      <c r="H73" s="7"/>
      <c r="I73" s="7"/>
      <c r="J73" s="7"/>
    </row>
    <row r="74" spans="1:10" ht="16" thickBot="1" x14ac:dyDescent="0.25"/>
    <row r="75" spans="1:10" ht="48" x14ac:dyDescent="0.2">
      <c r="A75" s="23" t="s">
        <v>333</v>
      </c>
      <c r="B75" s="6" t="s">
        <v>295</v>
      </c>
      <c r="C75" s="9">
        <v>1</v>
      </c>
      <c r="D75" s="9">
        <v>2</v>
      </c>
      <c r="E75" s="6">
        <v>3</v>
      </c>
      <c r="F75" s="6">
        <v>4</v>
      </c>
      <c r="G75" s="6">
        <v>5</v>
      </c>
      <c r="H75" s="6">
        <v>6</v>
      </c>
      <c r="I75" s="6">
        <v>7</v>
      </c>
      <c r="J75" s="6">
        <v>8</v>
      </c>
    </row>
    <row r="76" spans="1:10" x14ac:dyDescent="0.2">
      <c r="A76" s="24" t="s">
        <v>15</v>
      </c>
      <c r="B76" s="1" t="s">
        <v>306</v>
      </c>
      <c r="C76" s="1" t="s">
        <v>334</v>
      </c>
      <c r="D76" s="1" t="s">
        <v>335</v>
      </c>
      <c r="E76" s="1" t="s">
        <v>336</v>
      </c>
      <c r="F76" s="1" t="s">
        <v>337</v>
      </c>
      <c r="G76" s="1" t="s">
        <v>338</v>
      </c>
      <c r="H76" s="1" t="s">
        <v>339</v>
      </c>
      <c r="I76" s="1" t="s">
        <v>340</v>
      </c>
      <c r="J76" s="1" t="s">
        <v>341</v>
      </c>
    </row>
    <row r="77" spans="1:10" x14ac:dyDescent="0.2">
      <c r="A77" s="25" t="s">
        <v>342</v>
      </c>
      <c r="B77" s="1" t="s">
        <v>314</v>
      </c>
      <c r="C77" s="1" t="s">
        <v>343</v>
      </c>
      <c r="D77" s="1" t="s">
        <v>344</v>
      </c>
      <c r="E77" s="1" t="s">
        <v>345</v>
      </c>
      <c r="F77" s="1" t="s">
        <v>346</v>
      </c>
      <c r="G77" s="1" t="s">
        <v>347</v>
      </c>
      <c r="H77" s="1" t="s">
        <v>348</v>
      </c>
      <c r="I77" s="1" t="s">
        <v>349</v>
      </c>
      <c r="J77" s="1" t="s">
        <v>350</v>
      </c>
    </row>
    <row r="78" spans="1:10" x14ac:dyDescent="0.2">
      <c r="A78" s="25" t="s">
        <v>351</v>
      </c>
      <c r="B78" s="1" t="s">
        <v>323</v>
      </c>
      <c r="C78" s="1" t="s">
        <v>352</v>
      </c>
      <c r="D78" s="1" t="s">
        <v>352</v>
      </c>
      <c r="E78" s="1" t="s">
        <v>352</v>
      </c>
      <c r="F78" s="1" t="s">
        <v>352</v>
      </c>
      <c r="G78" s="1" t="s">
        <v>352</v>
      </c>
      <c r="H78" s="1" t="s">
        <v>352</v>
      </c>
      <c r="I78" s="1" t="s">
        <v>352</v>
      </c>
      <c r="J78" s="1" t="s">
        <v>352</v>
      </c>
    </row>
    <row r="79" spans="1:10" x14ac:dyDescent="0.2">
      <c r="A79" s="25" t="s">
        <v>353</v>
      </c>
      <c r="B79" s="26"/>
      <c r="J79" s="27"/>
    </row>
    <row r="80" spans="1:10" ht="16" thickBot="1" x14ac:dyDescent="0.25">
      <c r="A80" s="28"/>
      <c r="B80" s="29"/>
      <c r="C80" s="30"/>
      <c r="D80" s="30"/>
      <c r="E80" s="30"/>
      <c r="F80" s="30"/>
      <c r="G80" s="30"/>
      <c r="H80" s="30"/>
      <c r="I80" s="30"/>
      <c r="J80" s="31"/>
    </row>
    <row r="82" spans="1:20" ht="16" thickBot="1" x14ac:dyDescent="0.25"/>
    <row r="83" spans="1:20" ht="48" x14ac:dyDescent="0.2">
      <c r="A83" s="23" t="s">
        <v>135</v>
      </c>
      <c r="B83" s="6" t="s">
        <v>295</v>
      </c>
      <c r="C83" s="9">
        <v>1</v>
      </c>
      <c r="D83" s="9">
        <v>2</v>
      </c>
      <c r="E83" s="6">
        <v>3</v>
      </c>
      <c r="F83" s="6">
        <v>4</v>
      </c>
      <c r="G83" s="6">
        <v>5</v>
      </c>
      <c r="H83" s="6">
        <v>6</v>
      </c>
      <c r="I83" s="6">
        <v>7</v>
      </c>
      <c r="J83" s="6">
        <v>8</v>
      </c>
    </row>
    <row r="84" spans="1:20" x14ac:dyDescent="0.2">
      <c r="A84" s="24" t="s">
        <v>15</v>
      </c>
      <c r="B84" s="1" t="s">
        <v>306</v>
      </c>
      <c r="C84" s="1" t="s">
        <v>334</v>
      </c>
      <c r="D84" s="1" t="s">
        <v>354</v>
      </c>
      <c r="E84" s="1" t="s">
        <v>336</v>
      </c>
      <c r="F84" s="1" t="s">
        <v>337</v>
      </c>
      <c r="G84" s="1" t="s">
        <v>355</v>
      </c>
      <c r="H84" s="1" t="s">
        <v>356</v>
      </c>
      <c r="I84" s="1" t="s">
        <v>357</v>
      </c>
      <c r="J84" s="1" t="s">
        <v>358</v>
      </c>
    </row>
    <row r="85" spans="1:20" x14ac:dyDescent="0.2">
      <c r="A85" s="25" t="s">
        <v>186</v>
      </c>
      <c r="B85" s="1" t="s">
        <v>314</v>
      </c>
      <c r="C85" s="1" t="s">
        <v>359</v>
      </c>
      <c r="D85" s="1" t="s">
        <v>360</v>
      </c>
      <c r="E85" s="1" t="s">
        <v>361</v>
      </c>
      <c r="F85" s="1" t="s">
        <v>362</v>
      </c>
      <c r="G85" s="1" t="s">
        <v>363</v>
      </c>
      <c r="H85" s="1" t="s">
        <v>364</v>
      </c>
      <c r="I85" s="1" t="s">
        <v>365</v>
      </c>
      <c r="J85" s="1" t="s">
        <v>366</v>
      </c>
    </row>
    <row r="86" spans="1:20" x14ac:dyDescent="0.2">
      <c r="A86" s="25" t="s">
        <v>188</v>
      </c>
      <c r="B86" s="1" t="s">
        <v>323</v>
      </c>
      <c r="C86" s="1" t="s">
        <v>367</v>
      </c>
      <c r="D86" s="1" t="s">
        <v>367</v>
      </c>
      <c r="E86" s="1" t="s">
        <v>367</v>
      </c>
      <c r="F86" s="1" t="s">
        <v>367</v>
      </c>
      <c r="G86" s="1" t="s">
        <v>367</v>
      </c>
      <c r="H86" s="1" t="s">
        <v>367</v>
      </c>
      <c r="I86" s="1" t="s">
        <v>367</v>
      </c>
      <c r="J86" s="1" t="s">
        <v>367</v>
      </c>
    </row>
    <row r="87" spans="1:20" x14ac:dyDescent="0.2">
      <c r="A87" s="25" t="s">
        <v>187</v>
      </c>
      <c r="B87" s="26"/>
      <c r="J87" s="27"/>
    </row>
    <row r="88" spans="1:20" ht="16" thickBot="1" x14ac:dyDescent="0.25">
      <c r="A88" s="28" t="s">
        <v>164</v>
      </c>
      <c r="B88" s="29"/>
      <c r="C88" s="30"/>
      <c r="D88" s="30"/>
      <c r="E88" s="30"/>
      <c r="F88" s="30"/>
      <c r="G88" s="30"/>
      <c r="H88" s="30"/>
      <c r="I88" s="30"/>
      <c r="J88" s="31"/>
    </row>
    <row r="89" spans="1:20" x14ac:dyDescent="0.2">
      <c r="A89" s="32"/>
      <c r="B89" s="7"/>
      <c r="C89" s="33"/>
      <c r="D89" s="33"/>
      <c r="E89" s="7"/>
      <c r="F89" s="7"/>
      <c r="G89" s="7"/>
      <c r="H89" s="7"/>
      <c r="I89" s="7"/>
      <c r="J89" s="7"/>
    </row>
    <row r="90" spans="1:20" ht="16" thickBot="1" x14ac:dyDescent="0.25"/>
    <row r="91" spans="1:20" ht="32" x14ac:dyDescent="0.2">
      <c r="A91" s="23" t="s">
        <v>368</v>
      </c>
      <c r="B91" s="6" t="s">
        <v>295</v>
      </c>
      <c r="C91" s="9">
        <v>1</v>
      </c>
      <c r="D91" s="9">
        <v>2</v>
      </c>
      <c r="E91" s="6">
        <v>3</v>
      </c>
      <c r="F91" s="6">
        <v>4</v>
      </c>
      <c r="G91" s="6">
        <v>5</v>
      </c>
      <c r="H91" s="6">
        <v>6</v>
      </c>
      <c r="I91" s="6">
        <v>7</v>
      </c>
      <c r="J91" s="6">
        <v>8</v>
      </c>
      <c r="L91" s="34" t="s">
        <v>295</v>
      </c>
      <c r="M91" s="9">
        <v>1</v>
      </c>
      <c r="N91" s="9">
        <v>2</v>
      </c>
      <c r="O91" s="9">
        <v>3</v>
      </c>
      <c r="P91" s="9">
        <v>4</v>
      </c>
      <c r="Q91" s="9">
        <v>5</v>
      </c>
      <c r="R91" s="9">
        <v>6</v>
      </c>
      <c r="S91" s="9">
        <v>7</v>
      </c>
      <c r="T91" s="9">
        <v>8</v>
      </c>
    </row>
    <row r="92" spans="1:20" x14ac:dyDescent="0.2">
      <c r="A92" s="24" t="s">
        <v>15</v>
      </c>
      <c r="B92" s="1" t="s">
        <v>306</v>
      </c>
      <c r="C92" s="1">
        <v>3.65</v>
      </c>
      <c r="D92" s="1">
        <v>5.38</v>
      </c>
      <c r="E92" s="1">
        <v>5.1100000000000003</v>
      </c>
      <c r="F92" s="1">
        <v>7.11</v>
      </c>
      <c r="G92" s="1">
        <v>6.5</v>
      </c>
      <c r="H92" s="1">
        <v>8.89</v>
      </c>
      <c r="I92" s="1">
        <v>11.01</v>
      </c>
      <c r="J92" s="1">
        <v>14.27</v>
      </c>
      <c r="L92" s="35" t="s">
        <v>405</v>
      </c>
      <c r="M92" s="17">
        <v>3.65</v>
      </c>
      <c r="N92" s="17">
        <v>5.38</v>
      </c>
      <c r="O92" s="17">
        <v>5.1100000000000003</v>
      </c>
      <c r="P92" s="17">
        <v>7.11</v>
      </c>
      <c r="Q92" s="17">
        <v>6.5</v>
      </c>
      <c r="R92" s="17">
        <v>8.89</v>
      </c>
      <c r="S92" s="17">
        <v>11.01</v>
      </c>
      <c r="T92" s="17">
        <v>14.27</v>
      </c>
    </row>
    <row r="93" spans="1:20" x14ac:dyDescent="0.2">
      <c r="A93" s="25" t="s">
        <v>190</v>
      </c>
      <c r="B93" s="1" t="s">
        <v>314</v>
      </c>
      <c r="C93" s="1">
        <v>2.4</v>
      </c>
      <c r="D93" s="1">
        <v>2.9</v>
      </c>
      <c r="E93" s="1">
        <v>3.4</v>
      </c>
      <c r="F93" s="1">
        <v>4</v>
      </c>
      <c r="G93" s="1">
        <v>4.4000000000000004</v>
      </c>
      <c r="H93" s="1">
        <v>4.9000000000000004</v>
      </c>
      <c r="I93" s="1">
        <v>7.4</v>
      </c>
      <c r="J93" s="1">
        <v>7.9</v>
      </c>
      <c r="L93" s="35" t="s">
        <v>406</v>
      </c>
      <c r="M93" s="17">
        <v>2.4</v>
      </c>
      <c r="N93" s="17">
        <v>2.9</v>
      </c>
      <c r="O93" s="17">
        <v>3.4</v>
      </c>
      <c r="P93" s="17">
        <v>4</v>
      </c>
      <c r="Q93" s="17">
        <v>4.4000000000000004</v>
      </c>
      <c r="R93" s="17">
        <v>4.9000000000000004</v>
      </c>
      <c r="S93" s="17">
        <v>7.4</v>
      </c>
      <c r="T93" s="17">
        <v>7.9</v>
      </c>
    </row>
    <row r="94" spans="1:20" x14ac:dyDescent="0.2">
      <c r="A94" s="25" t="s">
        <v>191</v>
      </c>
      <c r="B94" s="1" t="s">
        <v>323</v>
      </c>
      <c r="C94" s="1">
        <v>1.2</v>
      </c>
      <c r="D94" s="1">
        <v>1.2</v>
      </c>
      <c r="E94" s="1">
        <v>1.2</v>
      </c>
      <c r="F94" s="1">
        <v>1.2</v>
      </c>
      <c r="G94" s="1">
        <v>1.2</v>
      </c>
      <c r="H94" s="1">
        <v>1.2</v>
      </c>
      <c r="I94" s="1">
        <v>1.2</v>
      </c>
      <c r="J94" s="1">
        <v>1.2</v>
      </c>
      <c r="L94" s="35" t="s">
        <v>407</v>
      </c>
      <c r="M94" s="17">
        <v>1.2</v>
      </c>
      <c r="N94" s="17">
        <v>1.2</v>
      </c>
      <c r="O94" s="17">
        <v>1.2</v>
      </c>
      <c r="P94" s="17">
        <v>1.2</v>
      </c>
      <c r="Q94" s="17">
        <v>1.2</v>
      </c>
      <c r="R94" s="17">
        <v>1.2</v>
      </c>
      <c r="S94" s="17">
        <v>1.2</v>
      </c>
      <c r="T94" s="17">
        <v>1.2</v>
      </c>
    </row>
    <row r="95" spans="1:20" x14ac:dyDescent="0.2">
      <c r="A95" s="25" t="s">
        <v>369</v>
      </c>
      <c r="B95" s="26"/>
      <c r="J95" s="27"/>
      <c r="L95" s="35" t="s">
        <v>408</v>
      </c>
      <c r="M95" s="17">
        <f>+M93*M94^2/4*PI()</f>
        <v>2.7143360527015812</v>
      </c>
      <c r="N95" s="17">
        <f t="shared" ref="N95:T95" si="0">+N93*N94^2/4*PI()</f>
        <v>3.2798227303477443</v>
      </c>
      <c r="O95" s="17">
        <f t="shared" si="0"/>
        <v>3.8453094079939065</v>
      </c>
      <c r="P95" s="17">
        <f t="shared" si="0"/>
        <v>4.5238934211693023</v>
      </c>
      <c r="Q95" s="17">
        <f t="shared" si="0"/>
        <v>4.9762827632862328</v>
      </c>
      <c r="R95" s="17">
        <f t="shared" si="0"/>
        <v>5.541769440932395</v>
      </c>
      <c r="S95" s="17">
        <f t="shared" si="0"/>
        <v>8.3692028291632088</v>
      </c>
      <c r="T95" s="17">
        <f t="shared" si="0"/>
        <v>8.9346895068093719</v>
      </c>
    </row>
    <row r="96" spans="1:20" ht="16" thickBot="1" x14ac:dyDescent="0.25">
      <c r="A96" s="28" t="s">
        <v>193</v>
      </c>
      <c r="B96" s="29"/>
      <c r="C96" s="30"/>
      <c r="D96" s="30"/>
      <c r="E96" s="30"/>
      <c r="F96" s="30"/>
      <c r="G96" s="30"/>
      <c r="H96" s="30"/>
      <c r="I96" s="30"/>
      <c r="J96" s="31"/>
      <c r="L96" s="35" t="s">
        <v>409</v>
      </c>
      <c r="M96" s="17">
        <f>+M95*SQRT(((0.05/M93)^2+2*(0.05/M94)^2))</f>
        <v>0.16964600329384882</v>
      </c>
      <c r="N96" s="17">
        <f t="shared" ref="N96:T96" si="1">+N95*SQRT(((0.05/N93)^2+2*(0.05/N94)^2))</f>
        <v>0.2013684922769092</v>
      </c>
      <c r="O96" s="17">
        <f t="shared" si="1"/>
        <v>0.23353679350462059</v>
      </c>
      <c r="P96" s="17">
        <f t="shared" si="1"/>
        <v>0.27250486878915825</v>
      </c>
      <c r="Q96" s="17">
        <f t="shared" si="1"/>
        <v>0.29863312838371342</v>
      </c>
      <c r="R96" s="17">
        <f t="shared" si="1"/>
        <v>0.33141196806621653</v>
      </c>
      <c r="S96" s="17">
        <f t="shared" si="1"/>
        <v>0.49639152236676742</v>
      </c>
      <c r="T96" s="17">
        <f t="shared" si="1"/>
        <v>0.52950982675333524</v>
      </c>
    </row>
    <row r="97" spans="1:20" x14ac:dyDescent="0.2">
      <c r="A97" s="32"/>
      <c r="B97" s="7"/>
      <c r="C97" s="33"/>
      <c r="D97" s="33"/>
      <c r="E97" s="7"/>
      <c r="F97" s="7"/>
      <c r="G97" s="7"/>
      <c r="H97" s="7"/>
      <c r="I97" s="7"/>
      <c r="J97" s="7"/>
      <c r="L97" s="35" t="s">
        <v>410</v>
      </c>
      <c r="M97" s="17">
        <f>+M92/M95</f>
        <v>1.3447119034384676</v>
      </c>
      <c r="N97" s="17">
        <f t="shared" ref="N97:T97" si="2">+N92/N95</f>
        <v>1.6403325552383081</v>
      </c>
      <c r="O97" s="17">
        <f t="shared" si="2"/>
        <v>1.3288917633980153</v>
      </c>
      <c r="P97" s="17">
        <f t="shared" si="2"/>
        <v>1.5716550630324666</v>
      </c>
      <c r="Q97" s="17">
        <f t="shared" si="2"/>
        <v>1.3061958713349995</v>
      </c>
      <c r="R97" s="17">
        <f t="shared" si="2"/>
        <v>1.6041807756087865</v>
      </c>
      <c r="S97" s="17">
        <f t="shared" si="2"/>
        <v>1.3155374800613873</v>
      </c>
      <c r="T97" s="17">
        <f t="shared" si="2"/>
        <v>1.5971455962878667</v>
      </c>
    </row>
    <row r="98" spans="1:20" ht="16" thickBot="1" x14ac:dyDescent="0.25">
      <c r="L98" s="35" t="s">
        <v>411</v>
      </c>
      <c r="M98" s="17">
        <f>+M97*SQRT(((M96/M95)^2+(0.005/M92)^2))</f>
        <v>8.4064678621621397E-2</v>
      </c>
      <c r="N98" s="17">
        <f t="shared" ref="N98:T98" si="3">+N97*SQRT(((N96/N95)^2+(0.005/N92)^2))</f>
        <v>0.10072164307748009</v>
      </c>
      <c r="O98" s="17">
        <f>+O97*SQRT(((O96/O95)^2+(0.005/O92)^2))</f>
        <v>8.0717925017871728E-2</v>
      </c>
      <c r="P98" s="17">
        <f t="shared" si="3"/>
        <v>9.4677924992463372E-2</v>
      </c>
      <c r="Q98" s="17">
        <f t="shared" si="3"/>
        <v>7.8392933407018542E-2</v>
      </c>
      <c r="R98" s="17">
        <f t="shared" si="3"/>
        <v>9.5938350569855044E-2</v>
      </c>
      <c r="S98" s="17">
        <f t="shared" si="3"/>
        <v>7.8029031831680112E-2</v>
      </c>
      <c r="T98" s="17">
        <f t="shared" si="3"/>
        <v>9.4655675252807742E-2</v>
      </c>
    </row>
    <row r="99" spans="1:20" ht="32" x14ac:dyDescent="0.2">
      <c r="A99" s="23" t="s">
        <v>195</v>
      </c>
      <c r="B99" s="6" t="s">
        <v>295</v>
      </c>
      <c r="C99" s="9">
        <v>1</v>
      </c>
      <c r="D99" s="9">
        <v>2</v>
      </c>
      <c r="E99" s="6">
        <v>3</v>
      </c>
      <c r="F99" s="6">
        <v>4</v>
      </c>
      <c r="G99" s="6">
        <v>5</v>
      </c>
      <c r="H99" s="6">
        <v>6</v>
      </c>
      <c r="I99" s="6">
        <v>7</v>
      </c>
      <c r="J99" s="6">
        <v>8</v>
      </c>
    </row>
    <row r="100" spans="1:20" x14ac:dyDescent="0.2">
      <c r="A100" s="24" t="s">
        <v>370</v>
      </c>
      <c r="B100" s="1" t="s">
        <v>306</v>
      </c>
      <c r="C100" s="1">
        <v>3.65</v>
      </c>
      <c r="D100" s="1">
        <v>5.37</v>
      </c>
      <c r="E100" s="1">
        <v>5.0999999999999996</v>
      </c>
      <c r="F100" s="1">
        <v>7.12</v>
      </c>
      <c r="G100" s="1">
        <v>6.57</v>
      </c>
      <c r="H100" s="1">
        <v>8.89</v>
      </c>
      <c r="I100" s="1">
        <v>10.98</v>
      </c>
      <c r="J100" s="1">
        <v>14.31</v>
      </c>
    </row>
    <row r="101" spans="1:20" x14ac:dyDescent="0.2">
      <c r="A101" s="25" t="s">
        <v>199</v>
      </c>
      <c r="B101" s="1" t="s">
        <v>314</v>
      </c>
      <c r="C101" s="1">
        <v>2.4</v>
      </c>
      <c r="D101" s="1">
        <v>2.9</v>
      </c>
      <c r="E101" s="1">
        <v>3.4</v>
      </c>
      <c r="F101" s="1">
        <v>3.9</v>
      </c>
      <c r="G101" s="1">
        <v>4.4000000000000004</v>
      </c>
      <c r="H101" s="1">
        <v>4.9000000000000004</v>
      </c>
      <c r="I101" s="1">
        <v>7.4</v>
      </c>
      <c r="J101" s="1">
        <v>7.9</v>
      </c>
      <c r="L101" t="s">
        <v>306</v>
      </c>
      <c r="M101" t="s">
        <v>412</v>
      </c>
      <c r="O101" t="s">
        <v>413</v>
      </c>
      <c r="P101" t="s">
        <v>414</v>
      </c>
    </row>
    <row r="102" spans="1:20" x14ac:dyDescent="0.2">
      <c r="A102" s="25" t="s">
        <v>200</v>
      </c>
      <c r="B102" s="1" t="s">
        <v>323</v>
      </c>
      <c r="C102" s="1">
        <v>1.2</v>
      </c>
      <c r="D102" s="1">
        <v>1.2</v>
      </c>
      <c r="E102" s="1">
        <v>1.2</v>
      </c>
      <c r="F102" s="1">
        <v>1.2</v>
      </c>
      <c r="G102" s="1">
        <v>1.2</v>
      </c>
      <c r="H102" s="1">
        <v>1.2</v>
      </c>
      <c r="I102" s="1">
        <v>1.2</v>
      </c>
      <c r="J102" s="1">
        <v>1.2</v>
      </c>
      <c r="L102" s="16">
        <v>3.65</v>
      </c>
      <c r="M102" s="16">
        <v>2.7143360527015812</v>
      </c>
      <c r="O102">
        <v>5.0000000000000001E-3</v>
      </c>
      <c r="P102" s="37">
        <v>0.16964600329384882</v>
      </c>
    </row>
    <row r="103" spans="1:20" x14ac:dyDescent="0.2">
      <c r="A103" s="25" t="s">
        <v>201</v>
      </c>
      <c r="B103" s="26"/>
      <c r="J103" s="27"/>
      <c r="L103" s="16">
        <v>5.1100000000000003</v>
      </c>
      <c r="M103" s="16">
        <v>3.8453094079939065</v>
      </c>
      <c r="O103">
        <v>5.0000000000000001E-3</v>
      </c>
      <c r="P103" s="37">
        <v>0.23353679350462059</v>
      </c>
    </row>
    <row r="104" spans="1:20" ht="16" thickBot="1" x14ac:dyDescent="0.25">
      <c r="A104" s="28" t="s">
        <v>196</v>
      </c>
      <c r="B104" s="29"/>
      <c r="C104" s="30"/>
      <c r="D104" s="30"/>
      <c r="E104" s="30"/>
      <c r="F104" s="30"/>
      <c r="G104" s="30"/>
      <c r="H104" s="30"/>
      <c r="I104" s="30"/>
      <c r="J104" s="31"/>
      <c r="L104" s="16">
        <v>6.5</v>
      </c>
      <c r="M104" s="16">
        <v>4.9762827632862328</v>
      </c>
      <c r="O104">
        <v>5.0000000000000001E-3</v>
      </c>
      <c r="P104" s="37">
        <v>0.29863312838371342</v>
      </c>
    </row>
    <row r="105" spans="1:20" x14ac:dyDescent="0.2">
      <c r="A105" s="32"/>
      <c r="B105" s="7"/>
      <c r="C105" s="33"/>
      <c r="D105" s="33"/>
      <c r="E105" s="7"/>
      <c r="F105" s="7"/>
      <c r="G105" s="7"/>
      <c r="H105" s="7"/>
      <c r="I105" s="7"/>
      <c r="J105" s="7"/>
      <c r="L105" s="16">
        <v>11.01</v>
      </c>
      <c r="M105" s="16">
        <v>8.3692028291632088</v>
      </c>
      <c r="O105">
        <v>5.0000000000000001E-3</v>
      </c>
      <c r="P105" s="37">
        <v>0.49639152236676742</v>
      </c>
    </row>
    <row r="106" spans="1:20" ht="16" thickBot="1" x14ac:dyDescent="0.25">
      <c r="P106" s="37"/>
    </row>
    <row r="107" spans="1:20" ht="32" x14ac:dyDescent="0.2">
      <c r="A107" s="23" t="s">
        <v>202</v>
      </c>
      <c r="B107" s="6" t="s">
        <v>295</v>
      </c>
      <c r="C107" s="9">
        <v>1</v>
      </c>
      <c r="D107" s="9">
        <v>2</v>
      </c>
      <c r="E107" s="6">
        <v>3</v>
      </c>
      <c r="F107" s="6">
        <v>4</v>
      </c>
      <c r="G107" s="6">
        <v>5</v>
      </c>
      <c r="H107" s="6">
        <v>6</v>
      </c>
      <c r="I107" s="6">
        <v>7</v>
      </c>
      <c r="J107" s="6">
        <v>8</v>
      </c>
      <c r="L107" s="16">
        <v>5.38</v>
      </c>
      <c r="M107" s="16">
        <v>3.2798227303477443</v>
      </c>
      <c r="O107">
        <v>5.0000000000000001E-3</v>
      </c>
      <c r="P107" s="37">
        <v>0.2013684922769092</v>
      </c>
    </row>
    <row r="108" spans="1:20" x14ac:dyDescent="0.2">
      <c r="A108" s="24" t="s">
        <v>15</v>
      </c>
      <c r="B108" s="1" t="s">
        <v>306</v>
      </c>
      <c r="C108" s="1">
        <v>3.65</v>
      </c>
      <c r="D108" s="1">
        <v>5.36</v>
      </c>
      <c r="E108" s="1">
        <v>5.1100000000000003</v>
      </c>
      <c r="F108" s="1">
        <v>7.13</v>
      </c>
      <c r="G108" s="1">
        <v>6.55</v>
      </c>
      <c r="H108" s="1">
        <v>8.8699999999999992</v>
      </c>
      <c r="I108" s="1">
        <v>10.97</v>
      </c>
      <c r="J108" s="1">
        <v>14.29</v>
      </c>
      <c r="L108" s="16">
        <v>7.11</v>
      </c>
      <c r="M108" s="16">
        <v>4.5238934211693023</v>
      </c>
      <c r="O108">
        <v>5.0000000000000001E-3</v>
      </c>
      <c r="P108" s="37">
        <v>0.27250486878915825</v>
      </c>
    </row>
    <row r="109" spans="1:20" x14ac:dyDescent="0.2">
      <c r="A109" s="25" t="s">
        <v>371</v>
      </c>
      <c r="B109" s="1" t="s">
        <v>314</v>
      </c>
      <c r="C109" s="1">
        <v>2.5</v>
      </c>
      <c r="D109" s="1">
        <v>3</v>
      </c>
      <c r="E109" s="1">
        <v>3.5</v>
      </c>
      <c r="F109" s="1">
        <v>4</v>
      </c>
      <c r="G109" s="1">
        <v>4.4000000000000004</v>
      </c>
      <c r="H109" s="1">
        <v>4.9000000000000004</v>
      </c>
      <c r="I109" s="1">
        <v>7.5</v>
      </c>
      <c r="J109" s="1">
        <v>8</v>
      </c>
      <c r="L109" s="16">
        <v>8.89</v>
      </c>
      <c r="M109" s="16">
        <v>5.541769440932395</v>
      </c>
      <c r="O109">
        <v>5.0000000000000001E-3</v>
      </c>
      <c r="P109" s="37">
        <v>0.33141196806621653</v>
      </c>
    </row>
    <row r="110" spans="1:20" x14ac:dyDescent="0.2">
      <c r="A110" s="25" t="s">
        <v>204</v>
      </c>
      <c r="B110" s="1" t="s">
        <v>323</v>
      </c>
      <c r="C110" s="1">
        <v>1</v>
      </c>
      <c r="D110" s="1">
        <v>1</v>
      </c>
      <c r="E110" s="1">
        <v>1</v>
      </c>
      <c r="F110" s="1">
        <v>1</v>
      </c>
      <c r="G110" s="1">
        <v>1</v>
      </c>
      <c r="H110" s="1">
        <v>1</v>
      </c>
      <c r="I110" s="1">
        <v>1</v>
      </c>
      <c r="J110" s="1">
        <v>1</v>
      </c>
      <c r="L110" s="16">
        <v>14.27</v>
      </c>
      <c r="M110" s="16">
        <v>8.9346895068093719</v>
      </c>
      <c r="O110">
        <v>5.0000000000000001E-3</v>
      </c>
      <c r="P110" s="37">
        <v>0.52950982675333524</v>
      </c>
    </row>
    <row r="111" spans="1:20" x14ac:dyDescent="0.2">
      <c r="A111" s="25" t="s">
        <v>205</v>
      </c>
      <c r="B111" s="26"/>
      <c r="J111" s="27"/>
    </row>
    <row r="112" spans="1:20" ht="16" thickBot="1" x14ac:dyDescent="0.25">
      <c r="A112" s="28" t="s">
        <v>206</v>
      </c>
      <c r="B112" s="29"/>
      <c r="C112" s="30"/>
      <c r="D112" s="30"/>
      <c r="E112" s="30"/>
      <c r="F112" s="30"/>
      <c r="G112" s="30"/>
      <c r="H112" s="30"/>
      <c r="I112" s="30"/>
      <c r="J112" s="31"/>
    </row>
    <row r="114" spans="1:10" ht="16" thickBot="1" x14ac:dyDescent="0.25"/>
    <row r="115" spans="1:10" ht="48" x14ac:dyDescent="0.2">
      <c r="A115" s="23" t="s">
        <v>207</v>
      </c>
      <c r="B115" s="6" t="s">
        <v>295</v>
      </c>
      <c r="C115" s="9">
        <v>1</v>
      </c>
      <c r="D115" s="9">
        <v>2</v>
      </c>
      <c r="E115" s="6">
        <v>3</v>
      </c>
      <c r="F115" s="6">
        <v>4</v>
      </c>
      <c r="G115" s="6">
        <v>5</v>
      </c>
      <c r="H115" s="6">
        <v>6</v>
      </c>
      <c r="I115" s="6">
        <v>7</v>
      </c>
      <c r="J115" s="6">
        <v>8</v>
      </c>
    </row>
    <row r="116" spans="1:10" x14ac:dyDescent="0.2">
      <c r="A116" s="24" t="s">
        <v>15</v>
      </c>
      <c r="B116" s="1" t="s">
        <v>306</v>
      </c>
      <c r="C116" s="1" t="s">
        <v>372</v>
      </c>
      <c r="D116" s="1" t="s">
        <v>354</v>
      </c>
      <c r="E116" s="1" t="s">
        <v>336</v>
      </c>
      <c r="F116" s="1" t="s">
        <v>373</v>
      </c>
      <c r="G116" s="1" t="s">
        <v>338</v>
      </c>
      <c r="H116" s="1" t="s">
        <v>374</v>
      </c>
      <c r="I116" s="1" t="s">
        <v>357</v>
      </c>
      <c r="J116" s="1" t="s">
        <v>375</v>
      </c>
    </row>
    <row r="117" spans="1:10" x14ac:dyDescent="0.2">
      <c r="A117" s="25" t="s">
        <v>208</v>
      </c>
      <c r="B117" s="1" t="s">
        <v>314</v>
      </c>
      <c r="C117" s="1" t="s">
        <v>359</v>
      </c>
      <c r="D117" s="1" t="s">
        <v>376</v>
      </c>
      <c r="E117" s="1" t="s">
        <v>361</v>
      </c>
      <c r="F117" s="1" t="s">
        <v>377</v>
      </c>
      <c r="G117" s="1" t="s">
        <v>363</v>
      </c>
      <c r="H117" s="1" t="s">
        <v>378</v>
      </c>
      <c r="I117" s="1" t="s">
        <v>365</v>
      </c>
      <c r="J117" s="1" t="s">
        <v>379</v>
      </c>
    </row>
    <row r="118" spans="1:10" x14ac:dyDescent="0.2">
      <c r="A118" s="25" t="s">
        <v>247</v>
      </c>
      <c r="B118" s="1" t="s">
        <v>323</v>
      </c>
      <c r="C118" s="1" t="s">
        <v>367</v>
      </c>
      <c r="D118" s="1" t="s">
        <v>367</v>
      </c>
      <c r="E118" s="1" t="s">
        <v>367</v>
      </c>
      <c r="F118" s="1" t="s">
        <v>367</v>
      </c>
      <c r="G118" s="1" t="s">
        <v>367</v>
      </c>
      <c r="H118" s="1" t="s">
        <v>367</v>
      </c>
      <c r="I118" s="1" t="s">
        <v>367</v>
      </c>
      <c r="J118" s="1" t="s">
        <v>367</v>
      </c>
    </row>
    <row r="119" spans="1:10" x14ac:dyDescent="0.2">
      <c r="A119" s="25" t="s">
        <v>248</v>
      </c>
      <c r="B119" s="26"/>
      <c r="J119" s="27"/>
    </row>
    <row r="120" spans="1:10" ht="16" thickBot="1" x14ac:dyDescent="0.25">
      <c r="A120" s="28" t="s">
        <v>249</v>
      </c>
      <c r="B120" s="29"/>
      <c r="C120" s="30"/>
      <c r="D120" s="30"/>
      <c r="E120" s="30"/>
      <c r="F120" s="30"/>
      <c r="G120" s="30"/>
      <c r="H120" s="30"/>
      <c r="I120" s="30"/>
      <c r="J120" s="31"/>
    </row>
    <row r="121" spans="1:10" x14ac:dyDescent="0.2">
      <c r="A121" s="32"/>
      <c r="B121" s="7"/>
      <c r="C121" s="33"/>
      <c r="D121" s="33"/>
      <c r="E121" s="7"/>
      <c r="F121" s="7"/>
      <c r="G121" s="7"/>
      <c r="H121" s="7"/>
      <c r="I121" s="7"/>
      <c r="J121" s="7"/>
    </row>
    <row r="122" spans="1:10" ht="16" thickBot="1" x14ac:dyDescent="0.25"/>
    <row r="123" spans="1:10" ht="32" x14ac:dyDescent="0.2">
      <c r="A123" s="23" t="s">
        <v>250</v>
      </c>
      <c r="B123" s="6" t="s">
        <v>295</v>
      </c>
      <c r="C123" s="9">
        <v>1</v>
      </c>
      <c r="D123" s="9">
        <v>2</v>
      </c>
      <c r="E123" s="6">
        <v>3</v>
      </c>
      <c r="F123" s="6">
        <v>4</v>
      </c>
      <c r="G123" s="6">
        <v>5</v>
      </c>
      <c r="H123" s="6">
        <v>6</v>
      </c>
      <c r="I123" s="6">
        <v>7</v>
      </c>
      <c r="J123" s="6">
        <v>8</v>
      </c>
    </row>
    <row r="124" spans="1:10" x14ac:dyDescent="0.2">
      <c r="A124" s="24" t="s">
        <v>15</v>
      </c>
      <c r="B124" s="1" t="s">
        <v>306</v>
      </c>
      <c r="C124" s="1" t="s">
        <v>307</v>
      </c>
      <c r="D124" s="1" t="s">
        <v>308</v>
      </c>
      <c r="E124" s="1" t="s">
        <v>309</v>
      </c>
      <c r="F124" s="1" t="s">
        <v>380</v>
      </c>
      <c r="G124" s="1" t="s">
        <v>381</v>
      </c>
      <c r="H124" s="1" t="s">
        <v>382</v>
      </c>
      <c r="I124" s="1" t="s">
        <v>383</v>
      </c>
      <c r="J124" s="1" t="s">
        <v>384</v>
      </c>
    </row>
    <row r="125" spans="1:10" x14ac:dyDescent="0.2">
      <c r="A125" s="25" t="s">
        <v>251</v>
      </c>
      <c r="B125" s="1" t="s">
        <v>314</v>
      </c>
      <c r="C125" s="1" t="s">
        <v>315</v>
      </c>
      <c r="D125" s="1" t="s">
        <v>385</v>
      </c>
      <c r="E125" s="1" t="s">
        <v>386</v>
      </c>
      <c r="F125" s="1" t="s">
        <v>387</v>
      </c>
      <c r="G125" s="1" t="s">
        <v>319</v>
      </c>
      <c r="H125" s="1" t="s">
        <v>388</v>
      </c>
      <c r="I125" s="1" t="s">
        <v>321</v>
      </c>
      <c r="J125" s="1" t="s">
        <v>389</v>
      </c>
    </row>
    <row r="126" spans="1:10" x14ac:dyDescent="0.2">
      <c r="A126" s="25" t="s">
        <v>252</v>
      </c>
      <c r="B126" s="1" t="s">
        <v>323</v>
      </c>
      <c r="C126" s="1" t="s">
        <v>390</v>
      </c>
      <c r="D126" s="1" t="s">
        <v>390</v>
      </c>
      <c r="E126" s="1" t="s">
        <v>390</v>
      </c>
      <c r="F126" s="1" t="s">
        <v>390</v>
      </c>
      <c r="G126" s="1" t="s">
        <v>390</v>
      </c>
      <c r="H126" s="1" t="s">
        <v>390</v>
      </c>
      <c r="I126" s="1" t="s">
        <v>390</v>
      </c>
      <c r="J126" s="1" t="s">
        <v>390</v>
      </c>
    </row>
    <row r="127" spans="1:10" x14ac:dyDescent="0.2">
      <c r="A127" s="25" t="s">
        <v>391</v>
      </c>
      <c r="B127" s="26"/>
      <c r="J127" s="27"/>
    </row>
    <row r="128" spans="1:10" ht="16" thickBot="1" x14ac:dyDescent="0.25">
      <c r="A128" s="28" t="s">
        <v>392</v>
      </c>
      <c r="B128" s="29"/>
      <c r="C128" s="30"/>
      <c r="D128" s="30"/>
      <c r="E128" s="30"/>
      <c r="F128" s="30"/>
      <c r="G128" s="30"/>
      <c r="H128" s="30"/>
      <c r="I128" s="30"/>
      <c r="J128" s="31"/>
    </row>
    <row r="130" spans="1:10" ht="16" thickBot="1" x14ac:dyDescent="0.25"/>
    <row r="131" spans="1:10" ht="48" x14ac:dyDescent="0.2">
      <c r="A131" s="23" t="s">
        <v>259</v>
      </c>
      <c r="B131" s="6" t="s">
        <v>295</v>
      </c>
      <c r="C131" s="9">
        <v>1</v>
      </c>
      <c r="D131" s="9">
        <v>2</v>
      </c>
      <c r="E131" s="6">
        <v>3</v>
      </c>
      <c r="F131" s="6">
        <v>4</v>
      </c>
      <c r="G131" s="6">
        <v>5</v>
      </c>
      <c r="H131" s="6">
        <v>6</v>
      </c>
      <c r="I131" s="6">
        <v>7</v>
      </c>
      <c r="J131" s="6">
        <v>8</v>
      </c>
    </row>
    <row r="132" spans="1:10" x14ac:dyDescent="0.2">
      <c r="A132" s="24" t="s">
        <v>15</v>
      </c>
      <c r="B132" s="1" t="s">
        <v>306</v>
      </c>
      <c r="C132" s="1" t="s">
        <v>334</v>
      </c>
      <c r="D132" s="1" t="s">
        <v>393</v>
      </c>
      <c r="E132" s="1" t="s">
        <v>336</v>
      </c>
      <c r="F132" s="1" t="s">
        <v>373</v>
      </c>
      <c r="G132" s="1" t="s">
        <v>355</v>
      </c>
      <c r="H132" s="1" t="s">
        <v>339</v>
      </c>
      <c r="I132" s="1" t="s">
        <v>357</v>
      </c>
      <c r="J132" s="1" t="s">
        <v>375</v>
      </c>
    </row>
    <row r="133" spans="1:10" x14ac:dyDescent="0.2">
      <c r="A133" s="25" t="s">
        <v>260</v>
      </c>
      <c r="B133" s="1" t="s">
        <v>314</v>
      </c>
      <c r="C133" s="1" t="s">
        <v>359</v>
      </c>
      <c r="D133" s="1" t="s">
        <v>360</v>
      </c>
      <c r="E133" s="1" t="s">
        <v>361</v>
      </c>
      <c r="F133" s="1" t="s">
        <v>362</v>
      </c>
      <c r="G133" s="1" t="s">
        <v>363</v>
      </c>
      <c r="H133" s="1" t="s">
        <v>364</v>
      </c>
      <c r="I133" s="1" t="s">
        <v>365</v>
      </c>
      <c r="J133" s="1" t="s">
        <v>366</v>
      </c>
    </row>
    <row r="134" spans="1:10" x14ac:dyDescent="0.2">
      <c r="A134" s="25" t="s">
        <v>261</v>
      </c>
      <c r="B134" s="1" t="s">
        <v>323</v>
      </c>
      <c r="C134" s="1" t="s">
        <v>394</v>
      </c>
      <c r="D134" s="1" t="s">
        <v>394</v>
      </c>
      <c r="E134" s="1" t="s">
        <v>394</v>
      </c>
      <c r="F134" s="1" t="s">
        <v>394</v>
      </c>
      <c r="G134" s="1" t="s">
        <v>394</v>
      </c>
      <c r="H134" s="1" t="s">
        <v>394</v>
      </c>
      <c r="I134" s="1" t="s">
        <v>394</v>
      </c>
      <c r="J134" s="1" t="s">
        <v>394</v>
      </c>
    </row>
    <row r="135" spans="1:10" x14ac:dyDescent="0.2">
      <c r="A135" s="25" t="s">
        <v>395</v>
      </c>
      <c r="B135" s="26"/>
      <c r="J135" s="27"/>
    </row>
    <row r="136" spans="1:10" ht="16" thickBot="1" x14ac:dyDescent="0.25">
      <c r="A136" s="28" t="s">
        <v>263</v>
      </c>
      <c r="B136" s="29"/>
      <c r="C136" s="30"/>
      <c r="D136" s="30"/>
      <c r="E136" s="30"/>
      <c r="F136" s="30"/>
      <c r="G136" s="30"/>
      <c r="H136" s="30"/>
      <c r="I136" s="30"/>
      <c r="J136" s="31"/>
    </row>
    <row r="137" spans="1:10" x14ac:dyDescent="0.2">
      <c r="A137" s="32"/>
      <c r="B137" s="7"/>
      <c r="C137" s="33"/>
      <c r="D137" s="33"/>
      <c r="E137" s="7"/>
      <c r="F137" s="7"/>
      <c r="G137" s="7"/>
      <c r="H137" s="7"/>
      <c r="I137" s="7"/>
      <c r="J137" s="7"/>
    </row>
    <row r="138" spans="1:10" ht="16" thickBot="1" x14ac:dyDescent="0.25"/>
    <row r="139" spans="1:10" ht="32" x14ac:dyDescent="0.2">
      <c r="A139" s="23" t="s">
        <v>258</v>
      </c>
      <c r="B139" s="6" t="s">
        <v>295</v>
      </c>
      <c r="C139" s="9">
        <v>1</v>
      </c>
      <c r="D139" s="9">
        <v>2</v>
      </c>
      <c r="E139" s="6">
        <v>3</v>
      </c>
      <c r="F139" s="6">
        <v>4</v>
      </c>
      <c r="G139" s="6">
        <v>5</v>
      </c>
      <c r="H139" s="6">
        <v>6</v>
      </c>
      <c r="I139" s="6">
        <v>7</v>
      </c>
      <c r="J139" s="6">
        <v>8</v>
      </c>
    </row>
    <row r="140" spans="1:10" x14ac:dyDescent="0.2">
      <c r="A140" s="24" t="s">
        <v>15</v>
      </c>
      <c r="B140" s="1" t="s">
        <v>306</v>
      </c>
      <c r="C140" s="1" t="s">
        <v>396</v>
      </c>
      <c r="D140" s="1" t="s">
        <v>309</v>
      </c>
      <c r="E140" s="1" t="s">
        <v>308</v>
      </c>
      <c r="F140" s="1" t="s">
        <v>307</v>
      </c>
      <c r="G140" s="1" t="s">
        <v>397</v>
      </c>
      <c r="H140" s="1" t="s">
        <v>382</v>
      </c>
      <c r="I140" s="1" t="s">
        <v>398</v>
      </c>
      <c r="J140" s="1" t="s">
        <v>399</v>
      </c>
    </row>
    <row r="141" spans="1:10" x14ac:dyDescent="0.2">
      <c r="A141" s="25"/>
      <c r="B141" s="1" t="s">
        <v>314</v>
      </c>
      <c r="C141" s="1" t="s">
        <v>318</v>
      </c>
      <c r="D141" s="1" t="s">
        <v>317</v>
      </c>
      <c r="E141" s="1" t="s">
        <v>316</v>
      </c>
      <c r="F141" s="1" t="s">
        <v>400</v>
      </c>
      <c r="G141" s="1" t="s">
        <v>319</v>
      </c>
      <c r="H141" s="1" t="s">
        <v>320</v>
      </c>
      <c r="I141" s="1" t="s">
        <v>322</v>
      </c>
      <c r="J141" s="1" t="s">
        <v>321</v>
      </c>
    </row>
    <row r="142" spans="1:10" x14ac:dyDescent="0.2">
      <c r="A142" s="25"/>
      <c r="B142" s="1" t="s">
        <v>323</v>
      </c>
      <c r="C142" s="1" t="s">
        <v>401</v>
      </c>
      <c r="D142" s="1" t="s">
        <v>401</v>
      </c>
      <c r="E142" s="1" t="s">
        <v>401</v>
      </c>
      <c r="F142" s="1" t="s">
        <v>401</v>
      </c>
      <c r="G142" s="1" t="s">
        <v>401</v>
      </c>
      <c r="H142" s="1" t="s">
        <v>401</v>
      </c>
      <c r="I142" s="1" t="s">
        <v>401</v>
      </c>
      <c r="J142" s="1" t="s">
        <v>401</v>
      </c>
    </row>
    <row r="143" spans="1:10" x14ac:dyDescent="0.2">
      <c r="A143" s="25"/>
      <c r="B143" s="26"/>
      <c r="J143" s="27"/>
    </row>
    <row r="144" spans="1:10" ht="16" thickBot="1" x14ac:dyDescent="0.25">
      <c r="A144" s="28"/>
      <c r="B144" s="29"/>
      <c r="C144" s="30"/>
      <c r="D144" s="30"/>
      <c r="E144" s="30"/>
      <c r="F144" s="30"/>
      <c r="G144" s="30"/>
      <c r="H144" s="30"/>
      <c r="I144" s="30"/>
      <c r="J144" s="31"/>
    </row>
    <row r="146" spans="1:10" ht="16" thickBot="1" x14ac:dyDescent="0.25"/>
    <row r="147" spans="1:10" ht="48" x14ac:dyDescent="0.2">
      <c r="A147" s="23" t="s">
        <v>274</v>
      </c>
      <c r="B147" s="6" t="s">
        <v>295</v>
      </c>
      <c r="C147" s="9">
        <v>1</v>
      </c>
      <c r="D147" s="9">
        <v>2</v>
      </c>
      <c r="E147" s="6">
        <v>3</v>
      </c>
      <c r="F147" s="6">
        <v>4</v>
      </c>
      <c r="G147" s="6">
        <v>5</v>
      </c>
      <c r="H147" s="6">
        <v>6</v>
      </c>
      <c r="I147" s="6">
        <v>7</v>
      </c>
      <c r="J147" s="6">
        <v>8</v>
      </c>
    </row>
    <row r="148" spans="1:10" x14ac:dyDescent="0.2">
      <c r="A148" s="24" t="s">
        <v>15</v>
      </c>
      <c r="B148" s="1" t="s">
        <v>402</v>
      </c>
      <c r="C148" s="1">
        <v>3.65</v>
      </c>
      <c r="D148" s="1">
        <v>5.37</v>
      </c>
      <c r="E148" s="1">
        <v>5.09</v>
      </c>
      <c r="F148" s="1">
        <v>7.11</v>
      </c>
      <c r="G148" s="1">
        <v>6.55</v>
      </c>
      <c r="H148" s="1">
        <v>8.8699999999999992</v>
      </c>
      <c r="I148" s="1">
        <v>10.96</v>
      </c>
      <c r="J148" s="1">
        <v>14.29</v>
      </c>
    </row>
    <row r="149" spans="1:10" x14ac:dyDescent="0.2">
      <c r="A149" s="25" t="s">
        <v>403</v>
      </c>
      <c r="B149" s="1" t="s">
        <v>298</v>
      </c>
      <c r="C149" s="1">
        <v>2.5</v>
      </c>
      <c r="D149" s="1">
        <v>3</v>
      </c>
      <c r="E149" s="1">
        <v>3.5</v>
      </c>
      <c r="F149" s="1">
        <v>4</v>
      </c>
      <c r="G149" s="1">
        <v>4.5</v>
      </c>
      <c r="H149" s="1">
        <v>5</v>
      </c>
      <c r="I149" s="1">
        <v>7.5</v>
      </c>
      <c r="J149" s="1">
        <v>8</v>
      </c>
    </row>
    <row r="150" spans="1:10" x14ac:dyDescent="0.2">
      <c r="A150" s="25" t="s">
        <v>276</v>
      </c>
      <c r="B150" s="1" t="s">
        <v>300</v>
      </c>
      <c r="C150" s="1">
        <v>1.3</v>
      </c>
      <c r="D150" s="1">
        <v>1.3</v>
      </c>
      <c r="E150" s="1">
        <v>1.3</v>
      </c>
      <c r="F150" s="1">
        <v>1.3</v>
      </c>
      <c r="G150" s="1">
        <v>1.3</v>
      </c>
      <c r="H150" s="1">
        <v>1.3</v>
      </c>
      <c r="I150" s="1">
        <v>1.3</v>
      </c>
      <c r="J150" s="1">
        <v>1.3</v>
      </c>
    </row>
    <row r="151" spans="1:10" x14ac:dyDescent="0.2">
      <c r="A151" s="25" t="s">
        <v>404</v>
      </c>
      <c r="B151" s="26"/>
      <c r="J151" s="27"/>
    </row>
    <row r="152" spans="1:10" ht="16" thickBot="1" x14ac:dyDescent="0.25">
      <c r="A152" s="28" t="s">
        <v>277</v>
      </c>
      <c r="B152" s="29"/>
      <c r="C152" s="30"/>
      <c r="D152" s="30"/>
      <c r="E152" s="30"/>
      <c r="F152" s="30"/>
      <c r="G152" s="30"/>
      <c r="H152" s="30"/>
      <c r="I152" s="30"/>
      <c r="J152" s="31"/>
    </row>
    <row r="153" spans="1:10" x14ac:dyDescent="0.2">
      <c r="A153" s="32"/>
      <c r="B153" s="7"/>
      <c r="C153" s="33"/>
      <c r="D153" s="33"/>
      <c r="E153" s="7"/>
      <c r="F153" s="7"/>
      <c r="G153" s="7"/>
      <c r="H153" s="7"/>
      <c r="I153" s="7"/>
      <c r="J153" s="7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Sinking Data</vt:lpstr>
      <vt:lpstr>Organized Settling data</vt:lpstr>
      <vt:lpstr>Rod 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Microsoft Office User</cp:lastModifiedBy>
  <dcterms:created xsi:type="dcterms:W3CDTF">2014-01-13T18:45:41Z</dcterms:created>
  <dcterms:modified xsi:type="dcterms:W3CDTF">2020-02-10T15:24:31Z</dcterms:modified>
</cp:coreProperties>
</file>