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autoCompressPictures="0"/>
  <bookViews>
    <workbookView xWindow="480" yWindow="100" windowWidth="28280" windowHeight="1746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H7" i="1"/>
  <c r="F20" i="1"/>
  <c r="F18" i="1"/>
  <c r="F19" i="1"/>
  <c r="F17" i="1"/>
  <c r="G13" i="1"/>
  <c r="G12" i="1"/>
  <c r="G11" i="1"/>
  <c r="F10" i="1"/>
  <c r="F11" i="1"/>
  <c r="F9" i="1"/>
  <c r="G7" i="1"/>
  <c r="F7" i="1"/>
  <c r="F6" i="1"/>
  <c r="F13" i="1"/>
  <c r="E13" i="1"/>
  <c r="D13" i="1"/>
  <c r="C13" i="1"/>
  <c r="B13" i="1"/>
  <c r="E24" i="1"/>
  <c r="E20" i="1"/>
  <c r="E25" i="1"/>
  <c r="D24" i="1"/>
  <c r="D25" i="1"/>
  <c r="C24" i="1"/>
  <c r="C25" i="1"/>
  <c r="B24" i="1"/>
  <c r="B25" i="1"/>
  <c r="C12" i="1"/>
  <c r="D12" i="1"/>
  <c r="E12" i="1"/>
  <c r="B12" i="1"/>
  <c r="E8" i="1"/>
</calcChain>
</file>

<file path=xl/sharedStrings.xml><?xml version="1.0" encoding="utf-8"?>
<sst xmlns="http://schemas.openxmlformats.org/spreadsheetml/2006/main" count="44" uniqueCount="35">
  <si>
    <t>Group</t>
  </si>
  <si>
    <t>AZ</t>
  </si>
  <si>
    <t>Transmissometer</t>
  </si>
  <si>
    <t>Dark</t>
  </si>
  <si>
    <t>Sample 1</t>
  </si>
  <si>
    <t>Sample 2</t>
  </si>
  <si>
    <t>Sample 3</t>
  </si>
  <si>
    <t>Blank DIW</t>
  </si>
  <si>
    <t>Turbidimeter</t>
  </si>
  <si>
    <t>NTUS</t>
  </si>
  <si>
    <t>Air</t>
  </si>
  <si>
    <t>Cal</t>
  </si>
  <si>
    <t>Chat</t>
  </si>
  <si>
    <t>*PLOT NTUS VS Bs</t>
  </si>
  <si>
    <t>Plat</t>
  </si>
  <si>
    <t>Filtered SW 2</t>
  </si>
  <si>
    <t>Filtered SW 1</t>
  </si>
  <si>
    <t>Filtered SW 3</t>
  </si>
  <si>
    <t>Corr Sample 1</t>
  </si>
  <si>
    <t>Final Sample</t>
  </si>
  <si>
    <t>Average Filtered</t>
  </si>
  <si>
    <t>DRE-Un</t>
  </si>
  <si>
    <t>Average Sample</t>
  </si>
  <si>
    <t>SAMPLE</t>
  </si>
  <si>
    <t>c (650 nm) [m-1]</t>
  </si>
  <si>
    <t>Turb [NTU]</t>
  </si>
  <si>
    <t>Arizona Dust</t>
  </si>
  <si>
    <t>Chaetoceros</t>
  </si>
  <si>
    <t>DRE-Unfiltered</t>
  </si>
  <si>
    <t>Platymonas</t>
  </si>
  <si>
    <t xml:space="preserve">DRE-Filtered </t>
  </si>
  <si>
    <t>DIW</t>
  </si>
  <si>
    <t xml:space="preserve">Radiometer: 652 nm </t>
  </si>
  <si>
    <t>uncertity</t>
  </si>
  <si>
    <t>Uncertinty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</si>
</sst>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0"/>
            <c:spPr>
              <a:solidFill>
                <a:schemeClr val="tx1"/>
              </a:solidFill>
            </c:spPr>
          </c:marker>
          <c:xVal>
            <c:numRef>
              <c:f>Sheet1!$B$13:$E$13</c:f>
              <c:numCache>
                <c:formatCode>0.00</c:formatCode>
                <c:ptCount val="4"/>
                <c:pt idx="0">
                  <c:v>9.118479558954046</c:v>
                </c:pt>
                <c:pt idx="1">
                  <c:v>3.10615669464429</c:v>
                </c:pt>
                <c:pt idx="2">
                  <c:v>1.488452106741309</c:v>
                </c:pt>
                <c:pt idx="3">
                  <c:v>0.281980979344347</c:v>
                </c:pt>
              </c:numCache>
            </c:numRef>
          </c:xVal>
          <c:yVal>
            <c:numRef>
              <c:f>Sheet1!$B$25:$E$25</c:f>
              <c:numCache>
                <c:formatCode>General</c:formatCode>
                <c:ptCount val="4"/>
                <c:pt idx="0">
                  <c:v>13.1</c:v>
                </c:pt>
                <c:pt idx="1">
                  <c:v>0.69</c:v>
                </c:pt>
                <c:pt idx="2">
                  <c:v>2.38</c:v>
                </c:pt>
                <c:pt idx="3">
                  <c:v>0.38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127080"/>
        <c:axId val="-2137955288"/>
      </c:scatterChart>
      <c:valAx>
        <c:axId val="-2137127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Beam Attenuation</a:t>
                </a:r>
                <a:r>
                  <a:rPr lang="en-US" sz="1800" baseline="0"/>
                  <a:t> (m</a:t>
                </a:r>
                <a:r>
                  <a:rPr lang="en-US" sz="1800" baseline="30000"/>
                  <a:t>-1</a:t>
                </a:r>
                <a:r>
                  <a:rPr lang="en-US" sz="1800" baseline="0"/>
                  <a:t>)</a:t>
                </a:r>
                <a:endParaRPr lang="en-US" sz="1800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-2137955288"/>
        <c:crosses val="autoZero"/>
        <c:crossBetween val="midCat"/>
      </c:valAx>
      <c:valAx>
        <c:axId val="-21379552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Turbidity</a:t>
                </a:r>
                <a:r>
                  <a:rPr lang="en-US" sz="1800" baseline="0"/>
                  <a:t> (NTUs)</a:t>
                </a:r>
                <a:endParaRPr lang="en-US" sz="18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-2137127080"/>
        <c:crosses val="autoZero"/>
        <c:crossBetween val="midCat"/>
      </c:valAx>
    </c:plotArea>
    <c:plotVisOnly val="1"/>
    <c:dispBlanksAs val="gap"/>
    <c:showDLblsOverMax val="0"/>
  </c:chart>
  <c:spPr>
    <a:ln w="0"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114299</xdr:colOff>
      <xdr:row>1</xdr:row>
      <xdr:rowOff>171450</xdr:rowOff>
    </xdr:from>
    <xdr:to>
      <xdr:col>18</xdr:col>
      <xdr:colOff>485774</xdr:colOff>
      <xdr:row>22</xdr:row>
      <xdr:rowOff>23812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0.83902</cdr:x>
      <cdr:y>0.11867</cdr:y>
    </cdr:from>
    <cdr:to>
      <cdr:x>0.95285</cdr:x>
      <cdr:y>0.19778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14901" y="457200"/>
          <a:ext cx="6667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/>
            <a:t>DUST</a:t>
          </a:r>
        </a:p>
      </cdr:txBody>
    </cdr:sp>
  </cdr:relSizeAnchor>
  <cdr:relSizeAnchor xmlns:cdr="http://schemas.openxmlformats.org/drawingml/2006/chartDrawing">
    <cdr:from>
      <cdr:x>0.34688</cdr:x>
      <cdr:y>0.62876</cdr:y>
    </cdr:from>
    <cdr:to>
      <cdr:x>0.46504</cdr:x>
      <cdr:y>0.70787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32000" y="2422525"/>
          <a:ext cx="692152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CHAET</a:t>
          </a:r>
        </a:p>
      </cdr:txBody>
    </cdr:sp>
  </cdr:relSizeAnchor>
  <cdr:relSizeAnchor xmlns:cdr="http://schemas.openxmlformats.org/drawingml/2006/chartDrawing">
    <cdr:from>
      <cdr:x>0.21843</cdr:x>
      <cdr:y>0.55212</cdr:y>
    </cdr:from>
    <cdr:to>
      <cdr:x>0.36748</cdr:x>
      <cdr:y>0.63123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79525" y="2127250"/>
          <a:ext cx="873126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DRE-UF</a:t>
          </a:r>
        </a:p>
      </cdr:txBody>
    </cdr:sp>
  </cdr:relSizeAnchor>
  <cdr:relSizeAnchor xmlns:cdr="http://schemas.openxmlformats.org/drawingml/2006/chartDrawing">
    <cdr:from>
      <cdr:x>0.15664</cdr:x>
      <cdr:y>0.6609</cdr:y>
    </cdr:from>
    <cdr:to>
      <cdr:x>0.30569</cdr:x>
      <cdr:y>0.74001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917575" y="2546350"/>
          <a:ext cx="873126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PLAT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H12" sqref="H12"/>
    </sheetView>
  </sheetViews>
  <sheetFormatPr baseColWidth="10" defaultColWidth="8.83203125" defaultRowHeight="14" x14ac:dyDescent="0"/>
  <cols>
    <col min="1" max="1" width="16.5" bestFit="1" customWidth="1"/>
    <col min="7" max="7" width="22.6640625" bestFit="1" customWidth="1"/>
    <col min="8" max="8" width="16.83203125" bestFit="1" customWidth="1"/>
    <col min="9" max="9" width="24.5" bestFit="1" customWidth="1"/>
  </cols>
  <sheetData>
    <row r="1" spans="1:9">
      <c r="A1" t="s">
        <v>0</v>
      </c>
      <c r="B1" s="2" t="s">
        <v>1</v>
      </c>
      <c r="C1" s="2" t="s">
        <v>12</v>
      </c>
      <c r="D1" s="2" t="s">
        <v>21</v>
      </c>
      <c r="E1" s="2" t="s">
        <v>14</v>
      </c>
      <c r="G1" s="7" t="s">
        <v>32</v>
      </c>
      <c r="I1" t="s">
        <v>13</v>
      </c>
    </row>
    <row r="2" spans="1:9" s="1" customFormat="1">
      <c r="A2" s="1" t="s">
        <v>2</v>
      </c>
      <c r="B2" s="3"/>
      <c r="C2" s="3"/>
      <c r="D2" s="3"/>
      <c r="E2" s="3"/>
    </row>
    <row r="3" spans="1:9">
      <c r="A3" t="s">
        <v>3</v>
      </c>
      <c r="B3" s="2">
        <v>5.8000000000000003E-2</v>
      </c>
      <c r="C3" s="2">
        <v>5.8000000000000003E-2</v>
      </c>
      <c r="D3" s="2">
        <v>5.8000000000000003E-2</v>
      </c>
      <c r="E3" s="2">
        <v>5.8000000000000003E-2</v>
      </c>
    </row>
    <row r="4" spans="1:9">
      <c r="A4" t="s">
        <v>10</v>
      </c>
      <c r="B4" s="2">
        <v>4.6399999999999997</v>
      </c>
      <c r="C4" s="2">
        <v>4.5999999999999996</v>
      </c>
      <c r="D4" s="2"/>
      <c r="E4" s="2">
        <v>4.6900000000000004</v>
      </c>
    </row>
    <row r="5" spans="1:9">
      <c r="A5" t="s">
        <v>7</v>
      </c>
      <c r="B5" s="2">
        <v>4.42</v>
      </c>
      <c r="C5" s="2"/>
      <c r="D5" s="2"/>
      <c r="E5" s="2"/>
    </row>
    <row r="6" spans="1:9">
      <c r="A6" t="s">
        <v>16</v>
      </c>
      <c r="B6" s="2"/>
      <c r="C6" s="2"/>
      <c r="D6" s="2"/>
      <c r="E6" s="2">
        <v>4.21</v>
      </c>
      <c r="F6">
        <f>ABS(AVERAGE($E$6:$E$7)-E6)</f>
        <v>3.5000000000000142E-2</v>
      </c>
      <c r="G6" t="s">
        <v>34</v>
      </c>
      <c r="H6" t="s">
        <v>33</v>
      </c>
    </row>
    <row r="7" spans="1:9">
      <c r="A7" t="s">
        <v>15</v>
      </c>
      <c r="B7" s="2"/>
      <c r="C7" s="2"/>
      <c r="D7" s="2"/>
      <c r="E7" s="2">
        <v>4.28</v>
      </c>
      <c r="F7">
        <f>ABS(AVERAGE($E$6:$E$7)-E7)</f>
        <v>3.5000000000000142E-2</v>
      </c>
      <c r="G7" s="10">
        <f>AVERAGE(F6:F7)</f>
        <v>3.5000000000000142E-2</v>
      </c>
      <c r="H7">
        <f>(G7+G11+G12)/4</f>
        <v>1.7638888888888933E-2</v>
      </c>
    </row>
    <row r="8" spans="1:9">
      <c r="A8" t="s">
        <v>20</v>
      </c>
      <c r="B8" s="2"/>
      <c r="C8" s="2"/>
      <c r="D8" s="2"/>
      <c r="E8" s="2">
        <f>AVERAGE(E6:E7)</f>
        <v>4.2450000000000001</v>
      </c>
    </row>
    <row r="9" spans="1:9">
      <c r="A9" t="s">
        <v>4</v>
      </c>
      <c r="B9" s="2">
        <v>0.50800000000000001</v>
      </c>
      <c r="C9" s="2">
        <v>2.008</v>
      </c>
      <c r="D9" s="2">
        <v>2.944</v>
      </c>
      <c r="E9" s="2">
        <v>3.94</v>
      </c>
      <c r="F9">
        <f>ABS(AVERAGE($B$9:$B$11)-B9)</f>
        <v>3.6666666666667069E-3</v>
      </c>
    </row>
    <row r="10" spans="1:9">
      <c r="A10" t="s">
        <v>5</v>
      </c>
      <c r="B10" s="2">
        <v>0.51800000000000002</v>
      </c>
      <c r="C10" s="2">
        <v>1.96</v>
      </c>
      <c r="D10" s="2"/>
      <c r="E10" s="2">
        <v>3.98</v>
      </c>
      <c r="F10">
        <f t="shared" ref="F10:F11" si="0">ABS(AVERAGE($B$9:$B$11)-B10)</f>
        <v>1.3666666666666716E-2</v>
      </c>
      <c r="G10" t="s">
        <v>34</v>
      </c>
    </row>
    <row r="11" spans="1:9">
      <c r="A11" t="s">
        <v>6</v>
      </c>
      <c r="B11" s="2">
        <v>0.48699999999999999</v>
      </c>
      <c r="C11" s="2"/>
      <c r="D11" s="2"/>
      <c r="E11" s="2"/>
      <c r="F11">
        <f t="shared" si="0"/>
        <v>1.7333333333333312E-2</v>
      </c>
      <c r="G11" s="10">
        <f>AVERAGE(F9:F11)</f>
        <v>1.1555555555555578E-2</v>
      </c>
    </row>
    <row r="12" spans="1:9">
      <c r="A12" t="s">
        <v>22</v>
      </c>
      <c r="B12" s="2">
        <f>AVERAGE(B9:B11)</f>
        <v>0.5043333333333333</v>
      </c>
      <c r="C12" s="2">
        <f t="shared" ref="C12:E12" si="1">AVERAGE(C9:C11)</f>
        <v>1.984</v>
      </c>
      <c r="D12" s="2">
        <f t="shared" si="1"/>
        <v>2.944</v>
      </c>
      <c r="E12" s="2">
        <f t="shared" si="1"/>
        <v>3.96</v>
      </c>
      <c r="G12" s="11">
        <f>ABS(AVERAGE($C$9:$C$10)-C9)</f>
        <v>2.4000000000000021E-2</v>
      </c>
      <c r="H12">
        <f>H7/B12</f>
        <v>3.4974664022912626E-2</v>
      </c>
    </row>
    <row r="13" spans="1:9">
      <c r="A13" s="4" t="s">
        <v>18</v>
      </c>
      <c r="B13" s="6">
        <f>-(1/0.25)*(LN((B12-$B$3)/($B$5-$B$3)))</f>
        <v>9.1184795589540464</v>
      </c>
      <c r="C13" s="6">
        <f>-(1/0.25)*(LN((C12-$C$3)/($E$8-$C$3)))</f>
        <v>3.1061566946442905</v>
      </c>
      <c r="D13" s="6">
        <f>-(1/0.25)*(LN((D12-$D$3)/($E$8-$D$3)))</f>
        <v>1.488452106741309</v>
      </c>
      <c r="E13" s="6">
        <f>-(1/0.25)*(LN((E12-$E$3)/($E$8-$E$3)))</f>
        <v>0.28198097934434724</v>
      </c>
      <c r="F13" s="6">
        <f>-(1/0.25)*(LN((E8-$E$3)/($E$8-$E$3)))</f>
        <v>0</v>
      </c>
      <c r="G13" s="2">
        <f>ABS(AVERAGE($C$9:$C$10)-C10)</f>
        <v>2.4000000000000021E-2</v>
      </c>
    </row>
    <row r="14" spans="1:9" s="1" customFormat="1">
      <c r="A14" s="1" t="s">
        <v>8</v>
      </c>
      <c r="B14" s="3" t="s">
        <v>9</v>
      </c>
      <c r="C14" s="3"/>
      <c r="D14" s="3"/>
      <c r="E14" s="3"/>
    </row>
    <row r="15" spans="1:9">
      <c r="A15" t="s">
        <v>11</v>
      </c>
      <c r="B15" s="2">
        <v>9.84</v>
      </c>
      <c r="C15" s="2">
        <v>10.1</v>
      </c>
      <c r="D15" s="2"/>
      <c r="E15" s="2">
        <v>10.1</v>
      </c>
    </row>
    <row r="16" spans="1:9">
      <c r="A16" t="s">
        <v>7</v>
      </c>
      <c r="B16" s="2">
        <v>0.5</v>
      </c>
      <c r="C16" s="2"/>
      <c r="D16" s="2"/>
      <c r="E16" s="2"/>
    </row>
    <row r="17" spans="1:9">
      <c r="A17" t="s">
        <v>16</v>
      </c>
      <c r="B17" s="2"/>
      <c r="C17" s="2"/>
      <c r="D17" s="2"/>
      <c r="E17" s="2">
        <v>0.26</v>
      </c>
      <c r="F17">
        <f>ABS(AVERAGE($E$17:$E$19)-E17)</f>
        <v>3.0000000000000027E-2</v>
      </c>
    </row>
    <row r="18" spans="1:9" ht="23">
      <c r="A18" t="s">
        <v>15</v>
      </c>
      <c r="B18" s="2"/>
      <c r="C18" s="2"/>
      <c r="D18" s="2"/>
      <c r="E18" s="2">
        <v>0.3</v>
      </c>
      <c r="F18">
        <f t="shared" ref="F18:F19" si="2">ABS(AVERAGE($E$17:$E$19)-E18)</f>
        <v>9.9999999999999534E-3</v>
      </c>
      <c r="G18" s="9" t="s">
        <v>23</v>
      </c>
      <c r="H18" s="9" t="s">
        <v>25</v>
      </c>
      <c r="I18" s="9" t="s">
        <v>24</v>
      </c>
    </row>
    <row r="19" spans="1:9" ht="23">
      <c r="A19" t="s">
        <v>17</v>
      </c>
      <c r="B19" s="2"/>
      <c r="C19" s="2"/>
      <c r="D19" s="2"/>
      <c r="E19" s="2">
        <v>0.31</v>
      </c>
      <c r="F19">
        <f t="shared" si="2"/>
        <v>1.9999999999999962E-2</v>
      </c>
      <c r="G19" s="9" t="s">
        <v>26</v>
      </c>
      <c r="H19" s="8">
        <v>13.6</v>
      </c>
      <c r="I19" s="8">
        <v>9.1184795589540464</v>
      </c>
    </row>
    <row r="20" spans="1:9" ht="23">
      <c r="A20" t="s">
        <v>20</v>
      </c>
      <c r="B20" s="2"/>
      <c r="C20" s="2"/>
      <c r="D20" s="2"/>
      <c r="E20" s="2">
        <f>AVERAGE(E17:E19)</f>
        <v>0.29000000000000004</v>
      </c>
      <c r="F20" s="10">
        <f>AVERAGE(F17:F19)</f>
        <v>1.999999999999998E-2</v>
      </c>
      <c r="G20" s="9" t="s">
        <v>27</v>
      </c>
      <c r="H20" s="8">
        <v>1</v>
      </c>
      <c r="I20" s="8">
        <v>3.1061566946442905</v>
      </c>
    </row>
    <row r="21" spans="1:9" ht="23">
      <c r="A21" t="s">
        <v>4</v>
      </c>
      <c r="B21" s="2">
        <v>13.6</v>
      </c>
      <c r="C21" s="2">
        <v>0.98</v>
      </c>
      <c r="D21" s="2">
        <v>2.67</v>
      </c>
      <c r="E21" s="2">
        <v>0.66</v>
      </c>
      <c r="G21" s="9" t="s">
        <v>29</v>
      </c>
      <c r="H21" s="8">
        <v>0.7</v>
      </c>
      <c r="I21" s="8">
        <v>0.28198097934434724</v>
      </c>
    </row>
    <row r="22" spans="1:9" ht="23">
      <c r="A22" t="s">
        <v>5</v>
      </c>
      <c r="B22" s="2"/>
      <c r="C22" s="2"/>
      <c r="D22" s="2"/>
      <c r="E22" s="2">
        <v>0.66</v>
      </c>
      <c r="G22" s="9" t="s">
        <v>28</v>
      </c>
      <c r="H22" s="8">
        <v>2.7</v>
      </c>
      <c r="I22" s="8">
        <v>1.488452106741309</v>
      </c>
    </row>
    <row r="23" spans="1:9" ht="23">
      <c r="A23" t="s">
        <v>6</v>
      </c>
      <c r="B23" s="2"/>
      <c r="C23" s="2"/>
      <c r="D23" s="2"/>
      <c r="E23" s="2">
        <v>0.69</v>
      </c>
      <c r="G23" s="9" t="s">
        <v>30</v>
      </c>
      <c r="H23" s="8">
        <v>0.3</v>
      </c>
      <c r="I23" s="8">
        <v>4.2</v>
      </c>
    </row>
    <row r="24" spans="1:9" ht="23">
      <c r="A24" t="s">
        <v>19</v>
      </c>
      <c r="B24" s="2">
        <f>B21</f>
        <v>13.6</v>
      </c>
      <c r="C24" s="2">
        <f t="shared" ref="C24:D24" si="3">C21</f>
        <v>0.98</v>
      </c>
      <c r="D24" s="2">
        <f t="shared" si="3"/>
        <v>2.67</v>
      </c>
      <c r="E24" s="2">
        <f>AVERAGE(E21:E23)</f>
        <v>0.66999999999999993</v>
      </c>
      <c r="G24" s="9" t="s">
        <v>31</v>
      </c>
      <c r="H24" s="8">
        <v>0.5</v>
      </c>
      <c r="I24" s="8">
        <v>4.4000000000000004</v>
      </c>
    </row>
    <row r="25" spans="1:9">
      <c r="A25" s="4" t="s">
        <v>18</v>
      </c>
      <c r="B25" s="5">
        <f>B24-B16</f>
        <v>13.1</v>
      </c>
      <c r="C25" s="5">
        <f>C24-E20</f>
        <v>0.69</v>
      </c>
      <c r="D25" s="5">
        <f>D24-E20</f>
        <v>2.38</v>
      </c>
      <c r="E25" s="5">
        <f>E24-E20</f>
        <v>0.37999999999999989</v>
      </c>
    </row>
    <row r="26" spans="1:9">
      <c r="A26" s="4"/>
      <c r="B26" s="4"/>
      <c r="C26" s="4"/>
      <c r="D26" s="4"/>
      <c r="E26" s="4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</dc:creator>
  <cp:lastModifiedBy>Javier Concha</cp:lastModifiedBy>
  <dcterms:created xsi:type="dcterms:W3CDTF">2013-07-12T22:50:20Z</dcterms:created>
  <dcterms:modified xsi:type="dcterms:W3CDTF">2013-07-21T00:18:57Z</dcterms:modified>
</cp:coreProperties>
</file>