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6004"/>
  <workbookPr showInkAnnotation="0" autoCompressPictures="0"/>
  <bookViews>
    <workbookView xWindow="200" yWindow="0" windowWidth="25360" windowHeight="16160" tabRatio="500"/>
  </bookViews>
  <sheets>
    <sheet name="Sheet1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O14" i="1" l="1"/>
  <c r="O15" i="1"/>
  <c r="O16" i="1"/>
  <c r="O17" i="1"/>
  <c r="O18" i="1"/>
  <c r="O19" i="1"/>
  <c r="O20" i="1"/>
  <c r="O21" i="1"/>
  <c r="O22" i="1"/>
  <c r="O23" i="1"/>
  <c r="O25" i="1"/>
  <c r="O26" i="1"/>
  <c r="O27" i="1"/>
  <c r="O28" i="1"/>
  <c r="O29" i="1"/>
  <c r="O30" i="1"/>
  <c r="O31" i="1"/>
  <c r="O32" i="1"/>
  <c r="O33" i="1"/>
  <c r="O34" i="1"/>
  <c r="O36" i="1"/>
  <c r="O37" i="1"/>
  <c r="O38" i="1"/>
  <c r="O39" i="1"/>
  <c r="O40" i="1"/>
  <c r="O41" i="1"/>
  <c r="O13" i="1"/>
  <c r="N14" i="1"/>
  <c r="N15" i="1"/>
  <c r="N16" i="1"/>
  <c r="N17" i="1"/>
  <c r="N18" i="1"/>
  <c r="N19" i="1"/>
  <c r="N20" i="1"/>
  <c r="N21" i="1"/>
  <c r="N22" i="1"/>
  <c r="N23" i="1"/>
  <c r="N25" i="1"/>
  <c r="N26" i="1"/>
  <c r="N27" i="1"/>
  <c r="N28" i="1"/>
  <c r="N29" i="1"/>
  <c r="N30" i="1"/>
  <c r="N31" i="1"/>
  <c r="N32" i="1"/>
  <c r="N33" i="1"/>
  <c r="N34" i="1"/>
  <c r="N36" i="1"/>
  <c r="N37" i="1"/>
  <c r="N38" i="1"/>
  <c r="N39" i="1"/>
  <c r="N40" i="1"/>
  <c r="N41" i="1"/>
  <c r="N13" i="1"/>
  <c r="L14" i="1"/>
  <c r="L15" i="1"/>
  <c r="L16" i="1"/>
  <c r="L17" i="1"/>
  <c r="L18" i="1"/>
  <c r="L19" i="1"/>
  <c r="L20" i="1"/>
  <c r="L21" i="1"/>
  <c r="L22" i="1"/>
  <c r="L23" i="1"/>
  <c r="L25" i="1"/>
  <c r="L26" i="1"/>
  <c r="L27" i="1"/>
  <c r="L28" i="1"/>
  <c r="L29" i="1"/>
  <c r="L30" i="1"/>
  <c r="L31" i="1"/>
  <c r="L32" i="1"/>
  <c r="L33" i="1"/>
  <c r="L34" i="1"/>
  <c r="L36" i="1"/>
  <c r="L37" i="1"/>
  <c r="L38" i="1"/>
  <c r="L39" i="1"/>
  <c r="L40" i="1"/>
  <c r="L41" i="1"/>
  <c r="L13" i="1"/>
  <c r="G14" i="1"/>
  <c r="H14" i="1"/>
  <c r="I14" i="1"/>
  <c r="G15" i="1"/>
  <c r="H15" i="1"/>
  <c r="I15" i="1"/>
  <c r="G16" i="1"/>
  <c r="H16" i="1"/>
  <c r="I16" i="1"/>
  <c r="G17" i="1"/>
  <c r="H17" i="1"/>
  <c r="I17" i="1"/>
  <c r="G18" i="1"/>
  <c r="H18" i="1"/>
  <c r="I18" i="1"/>
  <c r="G19" i="1"/>
  <c r="H19" i="1"/>
  <c r="I19" i="1"/>
  <c r="G20" i="1"/>
  <c r="H20" i="1"/>
  <c r="I20" i="1"/>
  <c r="G21" i="1"/>
  <c r="H21" i="1"/>
  <c r="I21" i="1"/>
  <c r="G22" i="1"/>
  <c r="H22" i="1"/>
  <c r="I22" i="1"/>
  <c r="G23" i="1"/>
  <c r="H23" i="1"/>
  <c r="I23" i="1"/>
  <c r="G25" i="1"/>
  <c r="H25" i="1"/>
  <c r="I25" i="1"/>
  <c r="G26" i="1"/>
  <c r="H26" i="1"/>
  <c r="I26" i="1"/>
  <c r="G27" i="1"/>
  <c r="H27" i="1"/>
  <c r="I27" i="1"/>
  <c r="G28" i="1"/>
  <c r="H28" i="1"/>
  <c r="I28" i="1"/>
  <c r="G29" i="1"/>
  <c r="H29" i="1"/>
  <c r="I29" i="1"/>
  <c r="G30" i="1"/>
  <c r="H30" i="1"/>
  <c r="I30" i="1"/>
  <c r="G31" i="1"/>
  <c r="H31" i="1"/>
  <c r="I31" i="1"/>
  <c r="G32" i="1"/>
  <c r="H32" i="1"/>
  <c r="I32" i="1"/>
  <c r="G33" i="1"/>
  <c r="H33" i="1"/>
  <c r="I33" i="1"/>
  <c r="G34" i="1"/>
  <c r="H34" i="1"/>
  <c r="I34" i="1"/>
  <c r="G36" i="1"/>
  <c r="H36" i="1"/>
  <c r="I36" i="1"/>
  <c r="G37" i="1"/>
  <c r="H37" i="1"/>
  <c r="I37" i="1"/>
  <c r="G38" i="1"/>
  <c r="H38" i="1"/>
  <c r="I38" i="1"/>
  <c r="G39" i="1"/>
  <c r="H39" i="1"/>
  <c r="I39" i="1"/>
  <c r="G40" i="1"/>
  <c r="H40" i="1"/>
  <c r="I40" i="1"/>
  <c r="G41" i="1"/>
  <c r="H41" i="1"/>
  <c r="I41" i="1"/>
  <c r="I13" i="1"/>
  <c r="G10" i="1"/>
  <c r="H10" i="1"/>
  <c r="G13" i="1"/>
  <c r="H13" i="1"/>
  <c r="I9" i="1"/>
  <c r="H9" i="1"/>
  <c r="G9" i="1"/>
</calcChain>
</file>

<file path=xl/sharedStrings.xml><?xml version="1.0" encoding="utf-8"?>
<sst xmlns="http://schemas.openxmlformats.org/spreadsheetml/2006/main" count="66" uniqueCount="28">
  <si>
    <t>Fo</t>
  </si>
  <si>
    <t>Fa</t>
  </si>
  <si>
    <t>vol (L)</t>
  </si>
  <si>
    <t>1OR</t>
  </si>
  <si>
    <t>Standard</t>
  </si>
  <si>
    <t>Welschmeyer</t>
  </si>
  <si>
    <t>DRE</t>
  </si>
  <si>
    <t>Culture</t>
  </si>
  <si>
    <t>Cruise:</t>
  </si>
  <si>
    <t>Calibration Info: Turner Designs model 10-AU</t>
  </si>
  <si>
    <t>Cal. Date:</t>
  </si>
  <si>
    <t xml:space="preserve">Fs = </t>
  </si>
  <si>
    <t>Fo/Fa max</t>
  </si>
  <si>
    <t>Welschmeyter</t>
  </si>
  <si>
    <t xml:space="preserve">Analysis </t>
  </si>
  <si>
    <t>Dilution</t>
  </si>
  <si>
    <t xml:space="preserve">Chl </t>
  </si>
  <si>
    <t>Phaeo</t>
  </si>
  <si>
    <t>Fo/Fa</t>
  </si>
  <si>
    <t>Sample</t>
  </si>
  <si>
    <t>Date</t>
  </si>
  <si>
    <t>[L]</t>
  </si>
  <si>
    <t>Factor</t>
  </si>
  <si>
    <t>[FSU]</t>
  </si>
  <si>
    <t>[ug/L]</t>
  </si>
  <si>
    <t>Example</t>
  </si>
  <si>
    <t>Standard-Welschmeyer</t>
  </si>
  <si>
    <t>Standard/Welschmeyer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</si>
</sst>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mm/dd/yy;@"/>
    <numFmt numFmtId="165" formatCode="0.00000000"/>
    <numFmt numFmtId="166" formatCode="0.000"/>
  </numFmts>
  <fonts count="15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b/>
      <sz val="12"/>
      <color indexed="10"/>
      <name val="Arial"/>
      <family val="2"/>
    </font>
    <font>
      <b/>
      <sz val="12"/>
      <color rgb="FFFF0000"/>
      <name val="Arial"/>
    </font>
    <font>
      <sz val="12"/>
      <name val="Arial"/>
      <family val="2"/>
    </font>
    <font>
      <sz val="10"/>
      <color theme="0" tint="-4.9989318521683403E-2"/>
      <name val="Arial"/>
    </font>
    <font>
      <sz val="12"/>
      <color theme="0" tint="-4.9989318521683403E-2"/>
      <name val="Arial"/>
    </font>
    <font>
      <sz val="12"/>
      <color rgb="FFFF0000"/>
      <name val="Arial"/>
    </font>
    <font>
      <sz val="10"/>
      <color rgb="FFFF0000"/>
      <name val="Arial"/>
    </font>
    <font>
      <sz val="10"/>
      <name val="Arial"/>
      <family val="2"/>
    </font>
    <font>
      <sz val="12"/>
      <color indexed="10"/>
      <name val="Arial"/>
      <family val="2"/>
    </font>
    <font>
      <sz val="12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5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53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50">
    <xf numFmtId="0" fontId="0" fillId="0" borderId="0" xfId="0"/>
    <xf numFmtId="1" fontId="0" fillId="0" borderId="0" xfId="0" applyNumberFormat="1"/>
    <xf numFmtId="164" fontId="3" fillId="0" borderId="0" xfId="0" applyNumberFormat="1" applyFont="1"/>
    <xf numFmtId="15" fontId="3" fillId="0" borderId="0" xfId="0" applyNumberFormat="1" applyFont="1"/>
    <xf numFmtId="1" fontId="4" fillId="0" borderId="1" xfId="0" applyNumberFormat="1" applyFont="1" applyBorder="1"/>
    <xf numFmtId="2" fontId="4" fillId="0" borderId="1" xfId="0" applyNumberFormat="1" applyFont="1" applyBorder="1"/>
    <xf numFmtId="2" fontId="5" fillId="0" borderId="0" xfId="0" applyNumberFormat="1" applyFont="1"/>
    <xf numFmtId="2" fontId="3" fillId="2" borderId="0" xfId="0" applyNumberFormat="1" applyFont="1" applyFill="1"/>
    <xf numFmtId="2" fontId="3" fillId="0" borderId="0" xfId="0" applyNumberFormat="1" applyFont="1"/>
    <xf numFmtId="0" fontId="6" fillId="3" borderId="0" xfId="0" applyFont="1" applyFill="1"/>
    <xf numFmtId="0" fontId="3" fillId="0" borderId="0" xfId="0" applyFont="1"/>
    <xf numFmtId="0" fontId="7" fillId="0" borderId="0" xfId="0" applyFont="1"/>
    <xf numFmtId="1" fontId="8" fillId="0" borderId="0" xfId="0" applyNumberFormat="1" applyFont="1" applyFill="1" applyAlignment="1">
      <alignment horizontal="right"/>
    </xf>
    <xf numFmtId="14" fontId="8" fillId="0" borderId="0" xfId="0" applyNumberFormat="1" applyFont="1" applyFill="1"/>
    <xf numFmtId="2" fontId="9" fillId="0" borderId="0" xfId="0" applyNumberFormat="1" applyFont="1" applyFill="1"/>
    <xf numFmtId="2" fontId="8" fillId="0" borderId="0" xfId="0" applyNumberFormat="1" applyFont="1" applyFill="1" applyAlignment="1">
      <alignment horizontal="right"/>
    </xf>
    <xf numFmtId="2" fontId="8" fillId="0" borderId="0" xfId="0" applyNumberFormat="1" applyFont="1" applyFill="1"/>
    <xf numFmtId="2" fontId="8" fillId="0" borderId="0" xfId="0" applyNumberFormat="1" applyFont="1"/>
    <xf numFmtId="0" fontId="10" fillId="3" borderId="0" xfId="0" applyFont="1" applyFill="1"/>
    <xf numFmtId="164" fontId="0" fillId="0" borderId="0" xfId="0" applyNumberFormat="1"/>
    <xf numFmtId="0" fontId="8" fillId="0" borderId="0" xfId="0" applyNumberFormat="1" applyFont="1" applyFill="1"/>
    <xf numFmtId="2" fontId="11" fillId="3" borderId="0" xfId="0" applyNumberFormat="1" applyFont="1" applyFill="1"/>
    <xf numFmtId="165" fontId="8" fillId="0" borderId="0" xfId="0" applyNumberFormat="1" applyFont="1" applyFill="1" applyBorder="1"/>
    <xf numFmtId="2" fontId="8" fillId="0" borderId="0" xfId="0" applyNumberFormat="1" applyFont="1" applyFill="1" applyBorder="1"/>
    <xf numFmtId="1" fontId="12" fillId="0" borderId="0" xfId="0" applyNumberFormat="1" applyFont="1" applyAlignment="1">
      <alignment horizontal="right"/>
    </xf>
    <xf numFmtId="0" fontId="12" fillId="0" borderId="0" xfId="0" applyFont="1"/>
    <xf numFmtId="2" fontId="0" fillId="2" borderId="0" xfId="0" applyNumberFormat="1" applyFont="1" applyFill="1"/>
    <xf numFmtId="2" fontId="12" fillId="0" borderId="0" xfId="0" applyNumberFormat="1" applyFont="1"/>
    <xf numFmtId="2" fontId="0" fillId="0" borderId="0" xfId="0" applyNumberFormat="1"/>
    <xf numFmtId="2" fontId="12" fillId="2" borderId="0" xfId="0" applyNumberFormat="1" applyFont="1" applyFill="1"/>
    <xf numFmtId="164" fontId="7" fillId="0" borderId="0" xfId="0" applyNumberFormat="1" applyFont="1"/>
    <xf numFmtId="164" fontId="7" fillId="0" borderId="2" xfId="0" quotePrefix="1" applyNumberFormat="1" applyFont="1" applyBorder="1" applyAlignment="1">
      <alignment horizontal="center"/>
    </xf>
    <xf numFmtId="166" fontId="7" fillId="0" borderId="2" xfId="0" quotePrefix="1" applyNumberFormat="1" applyFont="1" applyBorder="1" applyAlignment="1">
      <alignment horizontal="center"/>
    </xf>
    <xf numFmtId="1" fontId="7" fillId="0" borderId="2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3" fillId="2" borderId="2" xfId="0" applyNumberFormat="1" applyFont="1" applyFill="1" applyBorder="1" applyAlignment="1">
      <alignment horizontal="center"/>
    </xf>
    <xf numFmtId="2" fontId="3" fillId="0" borderId="2" xfId="0" applyNumberFormat="1" applyFont="1" applyBorder="1" applyAlignment="1">
      <alignment horizontal="center"/>
    </xf>
    <xf numFmtId="2" fontId="7" fillId="0" borderId="2" xfId="0" applyNumberFormat="1" applyFont="1" applyBorder="1" applyAlignment="1">
      <alignment horizontal="center"/>
    </xf>
    <xf numFmtId="164" fontId="7" fillId="4" borderId="3" xfId="0" applyNumberFormat="1" applyFont="1" applyFill="1" applyBorder="1" applyAlignment="1">
      <alignment horizontal="center"/>
    </xf>
    <xf numFmtId="164" fontId="7" fillId="0" borderId="3" xfId="0" applyNumberFormat="1" applyFont="1" applyBorder="1" applyAlignment="1">
      <alignment horizontal="center"/>
    </xf>
    <xf numFmtId="166" fontId="7" fillId="0" borderId="3" xfId="0" applyNumberFormat="1" applyFont="1" applyBorder="1" applyAlignment="1">
      <alignment horizontal="center"/>
    </xf>
    <xf numFmtId="1" fontId="7" fillId="0" borderId="3" xfId="0" applyNumberFormat="1" applyFont="1" applyBorder="1" applyAlignment="1">
      <alignment horizontal="center"/>
    </xf>
    <xf numFmtId="2" fontId="13" fillId="0" borderId="3" xfId="0" applyNumberFormat="1" applyFont="1" applyBorder="1" applyAlignment="1">
      <alignment horizontal="center"/>
    </xf>
    <xf numFmtId="2" fontId="7" fillId="2" borderId="3" xfId="0" applyNumberFormat="1" applyFont="1" applyFill="1" applyBorder="1" applyAlignment="1">
      <alignment horizontal="center"/>
    </xf>
    <xf numFmtId="2" fontId="7" fillId="0" borderId="3" xfId="0" applyNumberFormat="1" applyFont="1" applyBorder="1" applyAlignment="1">
      <alignment horizontal="center"/>
    </xf>
    <xf numFmtId="2" fontId="7" fillId="0" borderId="0" xfId="0" applyNumberFormat="1" applyFont="1"/>
    <xf numFmtId="0" fontId="14" fillId="0" borderId="0" xfId="0" applyFont="1"/>
    <xf numFmtId="0" fontId="0" fillId="0" borderId="0" xfId="0" applyAlignment="1">
      <alignment wrapText="1"/>
    </xf>
    <xf numFmtId="9" fontId="0" fillId="0" borderId="0" xfId="0" applyNumberFormat="1"/>
    <xf numFmtId="17" fontId="10" fillId="3" borderId="0" xfId="0" applyNumberFormat="1" applyFont="1" applyFill="1"/>
  </cellXfs>
  <cellStyles count="53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6350</xdr:rowOff>
    </xdr:from>
    <xdr:to>
      <xdr:col>3</xdr:col>
      <xdr:colOff>0</xdr:colOff>
      <xdr:row>4</xdr:row>
      <xdr:rowOff>108</xdr:rowOff>
    </xdr:to>
    <xdr:sp macro="" textlink="">
      <xdr:nvSpPr>
        <xdr:cNvPr id="6" name="Text Box 1"/>
        <xdr:cNvSpPr txBox="1">
          <a:spLocks noChangeArrowheads="1"/>
        </xdr:cNvSpPr>
      </xdr:nvSpPr>
      <xdr:spPr bwMode="auto">
        <a:xfrm>
          <a:off x="1028700" y="6350"/>
          <a:ext cx="1663700" cy="730358"/>
        </a:xfrm>
        <a:prstGeom prst="rect">
          <a:avLst/>
        </a:prstGeom>
        <a:solidFill>
          <a:srgbClr val="FFFF99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Use this spreadsheet for analyses done with the new Turner Designs model 10-AU  fluorometer.  Assumes 5 ml extracts.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47"/>
  <sheetViews>
    <sheetView tabSelected="1" topLeftCell="E7" zoomScale="150" zoomScaleNormal="150" zoomScalePageLayoutView="150" workbookViewId="0">
      <selection activeCell="N7" sqref="N7"/>
    </sheetView>
  </sheetViews>
  <sheetFormatPr baseColWidth="10" defaultRowHeight="15" x14ac:dyDescent="0"/>
  <cols>
    <col min="4" max="6" width="10.83203125" style="1"/>
  </cols>
  <sheetData>
    <row r="1" spans="1:49" s="10" customFormat="1" ht="16" thickBot="1">
      <c r="A1" s="2" t="s">
        <v>8</v>
      </c>
      <c r="B1" s="2"/>
      <c r="C1" s="3"/>
      <c r="D1" s="4" t="s">
        <v>9</v>
      </c>
      <c r="E1" s="5"/>
      <c r="F1" s="6"/>
      <c r="G1" s="7"/>
      <c r="H1" s="5" t="s">
        <v>9</v>
      </c>
      <c r="I1" s="5"/>
      <c r="J1" s="8"/>
      <c r="K1" s="8"/>
      <c r="L1" s="8"/>
      <c r="M1" s="9"/>
    </row>
    <row r="2" spans="1:49" s="11" customFormat="1">
      <c r="D2" s="12" t="s">
        <v>10</v>
      </c>
      <c r="E2" s="13">
        <v>38848</v>
      </c>
      <c r="F2" s="13">
        <v>39406</v>
      </c>
      <c r="G2" s="14"/>
      <c r="H2" s="15" t="s">
        <v>10</v>
      </c>
      <c r="I2" s="16">
        <v>39975</v>
      </c>
      <c r="J2" s="16">
        <v>40219</v>
      </c>
      <c r="K2" s="16">
        <v>40730</v>
      </c>
      <c r="L2" s="17">
        <v>41026</v>
      </c>
      <c r="M2" s="49">
        <v>42064</v>
      </c>
    </row>
    <row r="3" spans="1:49">
      <c r="A3" s="19"/>
      <c r="B3" s="19"/>
      <c r="D3" s="12" t="s">
        <v>11</v>
      </c>
      <c r="E3" s="20">
        <v>0.37990000000000002</v>
      </c>
      <c r="F3" s="20">
        <v>0.37669999999999998</v>
      </c>
      <c r="G3" s="16"/>
      <c r="H3" s="15" t="s">
        <v>11</v>
      </c>
      <c r="I3" s="16">
        <v>0.38319999999999999</v>
      </c>
      <c r="J3" s="16">
        <v>0.35020000000000001</v>
      </c>
      <c r="K3" s="16">
        <v>0.36680000000000001</v>
      </c>
      <c r="L3" s="17">
        <v>0.35780000000000001</v>
      </c>
      <c r="M3" s="21">
        <v>0.35780000000000001</v>
      </c>
    </row>
    <row r="4" spans="1:49">
      <c r="A4" s="19"/>
      <c r="B4" s="19"/>
      <c r="D4" s="12" t="s">
        <v>12</v>
      </c>
      <c r="E4" s="22">
        <v>1.9072164948453609</v>
      </c>
      <c r="F4" s="22">
        <v>1.8406370000000001</v>
      </c>
      <c r="G4" s="23"/>
      <c r="H4" s="15">
        <v>0.28899999999999998</v>
      </c>
      <c r="I4" s="23">
        <v>1.8660000000000001</v>
      </c>
      <c r="J4" s="16">
        <v>1.9</v>
      </c>
      <c r="K4" s="16">
        <v>1.87</v>
      </c>
      <c r="L4" s="17">
        <v>1.88</v>
      </c>
      <c r="M4" s="18">
        <v>2.02</v>
      </c>
    </row>
    <row r="5" spans="1:49">
      <c r="A5" s="19"/>
      <c r="B5" s="19"/>
      <c r="D5" s="24"/>
      <c r="E5" s="25"/>
      <c r="F5"/>
      <c r="G5" s="26" t="s">
        <v>4</v>
      </c>
      <c r="H5" s="27"/>
      <c r="I5" s="28"/>
      <c r="J5" s="28"/>
      <c r="K5" s="28" t="s">
        <v>13</v>
      </c>
      <c r="L5" s="28"/>
      <c r="M5" s="11"/>
    </row>
    <row r="6" spans="1:49">
      <c r="A6" s="19"/>
      <c r="B6" s="19"/>
      <c r="E6"/>
      <c r="F6"/>
      <c r="G6" s="29"/>
      <c r="H6" s="27"/>
      <c r="I6" s="28"/>
    </row>
    <row r="7" spans="1:49" s="11" customFormat="1">
      <c r="A7" s="30"/>
      <c r="B7" s="31" t="s">
        <v>14</v>
      </c>
      <c r="C7" s="32">
        <v>0</v>
      </c>
      <c r="D7" s="33" t="s">
        <v>15</v>
      </c>
      <c r="E7" s="34" t="s">
        <v>0</v>
      </c>
      <c r="F7" s="34" t="s">
        <v>1</v>
      </c>
      <c r="G7" s="35" t="s">
        <v>16</v>
      </c>
      <c r="H7" s="36" t="s">
        <v>17</v>
      </c>
      <c r="I7" s="37" t="s">
        <v>18</v>
      </c>
      <c r="J7"/>
      <c r="K7" s="34" t="s">
        <v>0</v>
      </c>
      <c r="L7" s="35" t="s">
        <v>16</v>
      </c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</row>
    <row r="8" spans="1:49" s="11" customFormat="1">
      <c r="A8" s="38" t="s">
        <v>19</v>
      </c>
      <c r="B8" s="39" t="s">
        <v>20</v>
      </c>
      <c r="C8" s="40" t="s">
        <v>21</v>
      </c>
      <c r="D8" s="41" t="s">
        <v>22</v>
      </c>
      <c r="E8" s="42" t="s">
        <v>23</v>
      </c>
      <c r="F8" s="42" t="s">
        <v>23</v>
      </c>
      <c r="G8" s="43" t="s">
        <v>24</v>
      </c>
      <c r="H8" s="44" t="s">
        <v>24</v>
      </c>
      <c r="I8" s="44"/>
      <c r="J8"/>
      <c r="K8" s="42" t="s">
        <v>23</v>
      </c>
      <c r="L8" s="43" t="s">
        <v>24</v>
      </c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</row>
    <row r="9" spans="1:49" s="11" customFormat="1">
      <c r="A9" s="11" t="s">
        <v>25</v>
      </c>
      <c r="C9" s="11">
        <v>0.13700000000000001</v>
      </c>
      <c r="D9" s="11">
        <v>1</v>
      </c>
      <c r="E9" s="11">
        <v>357</v>
      </c>
      <c r="F9" s="11">
        <v>203</v>
      </c>
      <c r="G9" s="45">
        <f>($M$3*($M$4/($M$4-1))*(E9-F9))*((0.005*D9)/C9)</f>
        <v>3.9825541720337769</v>
      </c>
      <c r="H9" s="45">
        <f>($L$3*($L$4/($L$4-1))*($L$4*F9-E9))*((0.005*D9)/C9)</f>
        <v>0.68739386861313845</v>
      </c>
      <c r="I9" s="45">
        <f t="shared" ref="I9:I41" si="0">$E9/$F9</f>
        <v>1.7586206896551724</v>
      </c>
      <c r="J9"/>
      <c r="L9"/>
      <c r="M9"/>
      <c r="N9"/>
      <c r="O9"/>
      <c r="P9"/>
      <c r="Q9"/>
      <c r="R9"/>
      <c r="S9"/>
      <c r="T9" s="47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</row>
    <row r="10" spans="1:49" s="11" customFormat="1">
      <c r="C10">
        <v>0.28599999999999998</v>
      </c>
      <c r="D10">
        <v>1</v>
      </c>
      <c r="E10"/>
      <c r="F10"/>
      <c r="G10" s="45">
        <f t="shared" ref="G10:G14" si="1">($M$3*($M$4/($M$4-1))*(E10-F10))*((0.005*D10)/C10)</f>
        <v>0</v>
      </c>
      <c r="H10" s="45">
        <f t="shared" ref="H10:H14" si="2">($L$3*($L$4/($L$4-1))*($L$4*F10-E10))*((0.005*D10)/C10)</f>
        <v>0</v>
      </c>
      <c r="I10" s="45"/>
      <c r="J10" s="45"/>
      <c r="K10" s="45"/>
      <c r="L10" s="45"/>
      <c r="O10"/>
      <c r="P10"/>
      <c r="Q10"/>
      <c r="R10"/>
      <c r="S10"/>
      <c r="T10"/>
    </row>
    <row r="11" spans="1:49">
      <c r="D11"/>
      <c r="E11" s="1" t="s">
        <v>4</v>
      </c>
      <c r="G11" s="45"/>
      <c r="H11" s="45"/>
      <c r="I11" s="45"/>
      <c r="K11" s="1" t="s">
        <v>5</v>
      </c>
      <c r="N11" t="s">
        <v>26</v>
      </c>
    </row>
    <row r="12" spans="1:49">
      <c r="C12" t="s">
        <v>2</v>
      </c>
      <c r="D12"/>
      <c r="E12" s="1" t="s">
        <v>0</v>
      </c>
      <c r="F12" s="1" t="s">
        <v>1</v>
      </c>
      <c r="G12" s="45"/>
      <c r="H12" s="45"/>
      <c r="I12" s="45"/>
      <c r="K12" s="1" t="s">
        <v>0</v>
      </c>
      <c r="O12" t="s">
        <v>27</v>
      </c>
    </row>
    <row r="13" spans="1:49">
      <c r="A13" t="s">
        <v>6</v>
      </c>
      <c r="B13">
        <v>1</v>
      </c>
      <c r="C13">
        <v>0.28599999999999998</v>
      </c>
      <c r="D13">
        <v>1</v>
      </c>
      <c r="E13" s="1">
        <v>535</v>
      </c>
      <c r="F13" s="1">
        <v>337</v>
      </c>
      <c r="G13" s="45">
        <f t="shared" si="1"/>
        <v>2.4527918552036203</v>
      </c>
      <c r="H13" s="45">
        <f t="shared" si="2"/>
        <v>1.3171043356643353</v>
      </c>
      <c r="I13" s="45">
        <f t="shared" si="0"/>
        <v>1.5875370919881306</v>
      </c>
      <c r="K13" s="1">
        <v>86.3</v>
      </c>
      <c r="L13" s="28">
        <f>K13/(0.5192)*0.005/C13</f>
        <v>2.9058961069746894</v>
      </c>
      <c r="N13" s="28">
        <f>G13-L13</f>
        <v>-0.45310425177106906</v>
      </c>
      <c r="O13" s="48">
        <f>G13/L13</f>
        <v>0.84407417364869486</v>
      </c>
    </row>
    <row r="14" spans="1:49">
      <c r="A14" t="s">
        <v>6</v>
      </c>
      <c r="B14">
        <v>2</v>
      </c>
      <c r="C14">
        <v>0.28599999999999998</v>
      </c>
      <c r="D14">
        <v>1</v>
      </c>
      <c r="E14" s="1">
        <v>544</v>
      </c>
      <c r="F14" s="1">
        <v>333</v>
      </c>
      <c r="G14" s="45">
        <f t="shared" ref="G14:G41" si="3">($M$3*($M$4/($M$4-1))*(E14-F14))*((0.005*D14)/C14)</f>
        <v>2.6138337446866862</v>
      </c>
      <c r="H14" s="45">
        <f t="shared" ref="H14:H41" si="4">($L$3*($L$4/($L$4-1))*($L$4*F14-E14))*((0.005*D14)/C14)</f>
        <v>1.0963396884933247</v>
      </c>
      <c r="I14" s="45">
        <f t="shared" si="0"/>
        <v>1.6336336336336337</v>
      </c>
      <c r="K14" s="1">
        <v>83.3</v>
      </c>
      <c r="L14" s="28">
        <f t="shared" ref="L14:L41" si="5">K14/(0.5192)*0.005/C14</f>
        <v>2.8048800198260908</v>
      </c>
      <c r="N14" s="28">
        <f t="shared" ref="N14:N41" si="6">G14-L14</f>
        <v>-0.19104627513940464</v>
      </c>
      <c r="O14" s="48">
        <f t="shared" ref="O14:O41" si="7">G14/L14</f>
        <v>0.93188789759668578</v>
      </c>
    </row>
    <row r="15" spans="1:49">
      <c r="A15" t="s">
        <v>6</v>
      </c>
      <c r="B15">
        <v>3</v>
      </c>
      <c r="C15">
        <v>0.28599999999999998</v>
      </c>
      <c r="D15">
        <v>1</v>
      </c>
      <c r="E15" s="1">
        <v>544</v>
      </c>
      <c r="F15" s="1">
        <v>325</v>
      </c>
      <c r="G15" s="45">
        <f t="shared" si="3"/>
        <v>2.7129364459070344</v>
      </c>
      <c r="H15" s="45">
        <f t="shared" si="4"/>
        <v>0.89535298792116991</v>
      </c>
      <c r="I15" s="45">
        <f t="shared" si="0"/>
        <v>1.6738461538461538</v>
      </c>
      <c r="K15" s="1">
        <v>83.1</v>
      </c>
      <c r="L15" s="28">
        <f t="shared" si="5"/>
        <v>2.7981456140161844</v>
      </c>
      <c r="N15" s="28">
        <f t="shared" si="6"/>
        <v>-8.5209168109150024E-2</v>
      </c>
      <c r="O15" s="48">
        <f t="shared" si="7"/>
        <v>0.96954798646563323</v>
      </c>
    </row>
    <row r="16" spans="1:49">
      <c r="A16" t="s">
        <v>6</v>
      </c>
      <c r="B16">
        <v>5</v>
      </c>
      <c r="C16">
        <v>0.28599999999999998</v>
      </c>
      <c r="D16">
        <v>1</v>
      </c>
      <c r="E16" s="1">
        <v>534</v>
      </c>
      <c r="F16" s="1">
        <v>336</v>
      </c>
      <c r="G16" s="45">
        <f t="shared" si="3"/>
        <v>2.4527918552036203</v>
      </c>
      <c r="H16" s="45">
        <f t="shared" si="4"/>
        <v>1.3053444755244752</v>
      </c>
      <c r="I16" s="45">
        <f t="shared" si="0"/>
        <v>1.5892857142857142</v>
      </c>
      <c r="K16" s="1">
        <v>83.9</v>
      </c>
      <c r="L16" s="28">
        <f t="shared" si="5"/>
        <v>2.8250832372558108</v>
      </c>
      <c r="N16" s="28">
        <f t="shared" si="6"/>
        <v>-0.37229138205219048</v>
      </c>
      <c r="O16" s="48">
        <f t="shared" si="7"/>
        <v>0.86821932283530823</v>
      </c>
    </row>
    <row r="17" spans="1:15">
      <c r="A17" t="s">
        <v>6</v>
      </c>
      <c r="B17">
        <v>6</v>
      </c>
      <c r="C17">
        <v>0.28599999999999998</v>
      </c>
      <c r="D17">
        <v>1</v>
      </c>
      <c r="E17" s="1">
        <v>564</v>
      </c>
      <c r="F17" s="1">
        <v>346</v>
      </c>
      <c r="G17" s="45">
        <f t="shared" si="3"/>
        <v>2.7005486082544912</v>
      </c>
      <c r="H17" s="45">
        <f t="shared" si="4"/>
        <v>1.1556735282898924</v>
      </c>
      <c r="I17" s="45">
        <f t="shared" si="0"/>
        <v>1.6300578034682081</v>
      </c>
      <c r="K17" s="1">
        <v>87</v>
      </c>
      <c r="L17" s="28">
        <f t="shared" si="5"/>
        <v>2.9294665273093625</v>
      </c>
      <c r="N17" s="28">
        <f t="shared" si="6"/>
        <v>-0.22891791905487135</v>
      </c>
      <c r="O17" s="48">
        <f t="shared" si="7"/>
        <v>0.92185678965066498</v>
      </c>
    </row>
    <row r="18" spans="1:15">
      <c r="A18" t="s">
        <v>6</v>
      </c>
      <c r="B18">
        <v>7</v>
      </c>
      <c r="C18">
        <v>0.28599999999999998</v>
      </c>
      <c r="D18">
        <v>1</v>
      </c>
      <c r="E18" s="1">
        <v>552</v>
      </c>
      <c r="F18" s="1">
        <v>333</v>
      </c>
      <c r="G18" s="45">
        <f t="shared" si="3"/>
        <v>2.7129364459070344</v>
      </c>
      <c r="H18" s="45">
        <f t="shared" si="4"/>
        <v>0.98943186904005054</v>
      </c>
      <c r="I18" s="45">
        <f t="shared" si="0"/>
        <v>1.6576576576576576</v>
      </c>
      <c r="K18" s="1">
        <v>95.1</v>
      </c>
      <c r="L18" s="28">
        <f t="shared" si="5"/>
        <v>3.2022099626105787</v>
      </c>
      <c r="N18" s="28">
        <f t="shared" si="6"/>
        <v>-0.48927351670354424</v>
      </c>
      <c r="O18" s="48">
        <f t="shared" si="7"/>
        <v>0.8472075465330613</v>
      </c>
    </row>
    <row r="19" spans="1:15">
      <c r="A19" t="s">
        <v>6</v>
      </c>
      <c r="B19">
        <v>8</v>
      </c>
      <c r="C19">
        <v>0.28599999999999998</v>
      </c>
      <c r="D19">
        <v>1</v>
      </c>
      <c r="E19" s="1">
        <v>545</v>
      </c>
      <c r="F19" s="1">
        <v>333</v>
      </c>
      <c r="G19" s="45">
        <f t="shared" si="3"/>
        <v>2.6262215823392299</v>
      </c>
      <c r="H19" s="45">
        <f t="shared" si="4"/>
        <v>1.0829762110616654</v>
      </c>
      <c r="I19" s="45">
        <f t="shared" si="0"/>
        <v>1.6366366366366367</v>
      </c>
      <c r="K19" s="1">
        <v>95.6</v>
      </c>
      <c r="L19" s="28">
        <f t="shared" si="5"/>
        <v>3.2190459771353459</v>
      </c>
      <c r="N19" s="28">
        <f t="shared" si="6"/>
        <v>-0.59282439479611604</v>
      </c>
      <c r="O19" s="48">
        <f t="shared" si="7"/>
        <v>0.81583848164738704</v>
      </c>
    </row>
    <row r="20" spans="1:15">
      <c r="A20" t="s">
        <v>6</v>
      </c>
      <c r="B20">
        <v>10</v>
      </c>
      <c r="C20">
        <v>0.28599999999999998</v>
      </c>
      <c r="D20">
        <v>1</v>
      </c>
      <c r="E20" s="1">
        <v>535</v>
      </c>
      <c r="F20" s="1">
        <v>323</v>
      </c>
      <c r="G20" s="45">
        <f t="shared" si="3"/>
        <v>2.6262215823392299</v>
      </c>
      <c r="H20" s="45">
        <f t="shared" si="4"/>
        <v>0.96537760966306452</v>
      </c>
      <c r="I20" s="45">
        <f t="shared" si="0"/>
        <v>1.6563467492260062</v>
      </c>
      <c r="K20" s="1">
        <v>81.8</v>
      </c>
      <c r="L20" s="28">
        <f t="shared" si="5"/>
        <v>2.7543719762517918</v>
      </c>
      <c r="N20" s="28">
        <f t="shared" si="6"/>
        <v>-0.12815039391256189</v>
      </c>
      <c r="O20" s="48">
        <f t="shared" si="7"/>
        <v>0.95347382451699514</v>
      </c>
    </row>
    <row r="21" spans="1:15">
      <c r="A21" t="s">
        <v>6</v>
      </c>
      <c r="B21">
        <v>13</v>
      </c>
      <c r="C21">
        <v>0.28599999999999998</v>
      </c>
      <c r="D21">
        <v>1</v>
      </c>
      <c r="E21" s="1">
        <v>503</v>
      </c>
      <c r="F21" s="1">
        <v>301</v>
      </c>
      <c r="G21" s="45">
        <f t="shared" si="3"/>
        <v>2.5023432058137947</v>
      </c>
      <c r="H21" s="45">
        <f t="shared" si="4"/>
        <v>0.84029546090273377</v>
      </c>
      <c r="I21" s="45">
        <f t="shared" si="0"/>
        <v>1.6710963455149501</v>
      </c>
      <c r="K21" s="1">
        <v>85.1</v>
      </c>
      <c r="L21" s="28">
        <f t="shared" si="5"/>
        <v>2.8654896721152499</v>
      </c>
      <c r="N21" s="28">
        <f t="shared" si="6"/>
        <v>-0.3631464663014552</v>
      </c>
      <c r="O21" s="48">
        <f t="shared" si="7"/>
        <v>0.87326896696389511</v>
      </c>
    </row>
    <row r="22" spans="1:15">
      <c r="A22" t="s">
        <v>6</v>
      </c>
      <c r="B22">
        <v>114</v>
      </c>
      <c r="C22">
        <v>0.28599999999999998</v>
      </c>
      <c r="D22">
        <v>1</v>
      </c>
      <c r="E22" s="1">
        <v>488</v>
      </c>
      <c r="F22" s="1">
        <v>294</v>
      </c>
      <c r="G22" s="45">
        <f t="shared" si="3"/>
        <v>2.403240504593446</v>
      </c>
      <c r="H22" s="45">
        <f t="shared" si="4"/>
        <v>0.86488425937698576</v>
      </c>
      <c r="I22" s="45">
        <f t="shared" si="0"/>
        <v>1.6598639455782314</v>
      </c>
      <c r="K22" s="1">
        <v>81.5</v>
      </c>
      <c r="L22" s="28">
        <f t="shared" si="5"/>
        <v>2.7442703675369318</v>
      </c>
      <c r="N22" s="28">
        <f t="shared" si="6"/>
        <v>-0.34102986294348581</v>
      </c>
      <c r="O22" s="48">
        <f t="shared" si="7"/>
        <v>0.87573022433297243</v>
      </c>
    </row>
    <row r="23" spans="1:15">
      <c r="A23" t="s">
        <v>6</v>
      </c>
      <c r="B23" t="s">
        <v>3</v>
      </c>
      <c r="C23">
        <v>0.28599999999999998</v>
      </c>
      <c r="D23">
        <v>1</v>
      </c>
      <c r="E23" s="1">
        <v>500</v>
      </c>
      <c r="F23" s="1">
        <v>298</v>
      </c>
      <c r="G23" s="45">
        <f t="shared" si="3"/>
        <v>2.5023432058137947</v>
      </c>
      <c r="H23" s="45">
        <f t="shared" si="4"/>
        <v>0.80501588048315353</v>
      </c>
      <c r="I23" s="45">
        <f t="shared" si="0"/>
        <v>1.6778523489932886</v>
      </c>
      <c r="K23" s="1">
        <v>83.8</v>
      </c>
      <c r="L23" s="28">
        <f t="shared" si="5"/>
        <v>2.8217160343508576</v>
      </c>
      <c r="N23" s="28">
        <f t="shared" si="6"/>
        <v>-0.31937282853706295</v>
      </c>
      <c r="O23" s="48">
        <f t="shared" si="7"/>
        <v>0.88681609890963553</v>
      </c>
    </row>
    <row r="24" spans="1:15">
      <c r="D24"/>
      <c r="G24" s="45"/>
      <c r="H24" s="45"/>
      <c r="I24" s="45"/>
      <c r="K24" s="1"/>
      <c r="L24" s="28"/>
      <c r="N24" s="28"/>
      <c r="O24" s="48"/>
    </row>
    <row r="25" spans="1:15">
      <c r="A25" t="s">
        <v>6</v>
      </c>
      <c r="B25">
        <v>34</v>
      </c>
      <c r="C25">
        <v>0.28599999999999998</v>
      </c>
      <c r="D25">
        <v>1</v>
      </c>
      <c r="E25" s="1">
        <v>437</v>
      </c>
      <c r="F25" s="1">
        <v>263</v>
      </c>
      <c r="G25" s="45">
        <f t="shared" si="3"/>
        <v>2.1554837515425755</v>
      </c>
      <c r="H25" s="45">
        <f t="shared" si="4"/>
        <v>0.76759814367450752</v>
      </c>
      <c r="I25" s="45">
        <f t="shared" si="0"/>
        <v>1.661596958174905</v>
      </c>
      <c r="K25" s="1">
        <v>74.3</v>
      </c>
      <c r="L25" s="28">
        <f t="shared" si="5"/>
        <v>2.5018317583802947</v>
      </c>
      <c r="N25" s="28">
        <f t="shared" si="6"/>
        <v>-0.34634800683771916</v>
      </c>
      <c r="O25" s="48">
        <f t="shared" si="7"/>
        <v>0.86156223108225805</v>
      </c>
    </row>
    <row r="26" spans="1:15">
      <c r="A26" t="s">
        <v>6</v>
      </c>
      <c r="B26">
        <v>35</v>
      </c>
      <c r="C26">
        <v>0.28599999999999998</v>
      </c>
      <c r="D26">
        <v>1</v>
      </c>
      <c r="E26" s="1">
        <v>433</v>
      </c>
      <c r="F26" s="1">
        <v>258</v>
      </c>
      <c r="G26" s="45">
        <f t="shared" si="3"/>
        <v>2.1678715891951188</v>
      </c>
      <c r="H26" s="45">
        <f t="shared" si="4"/>
        <v>0.69543536554354701</v>
      </c>
      <c r="I26" s="45">
        <f t="shared" si="0"/>
        <v>1.6782945736434109</v>
      </c>
      <c r="K26" s="1">
        <v>71</v>
      </c>
      <c r="L26" s="28">
        <f t="shared" si="5"/>
        <v>2.3907140625168362</v>
      </c>
      <c r="N26" s="28">
        <f t="shared" si="6"/>
        <v>-0.22284247332171736</v>
      </c>
      <c r="O26" s="48">
        <f t="shared" si="7"/>
        <v>0.90678832035349355</v>
      </c>
    </row>
    <row r="27" spans="1:15">
      <c r="A27" t="s">
        <v>6</v>
      </c>
      <c r="B27">
        <v>31</v>
      </c>
      <c r="C27">
        <v>0.28599999999999998</v>
      </c>
      <c r="D27">
        <v>1</v>
      </c>
      <c r="E27" s="1">
        <v>433</v>
      </c>
      <c r="F27" s="1">
        <v>259</v>
      </c>
      <c r="G27" s="45">
        <f t="shared" si="3"/>
        <v>2.1554837515425755</v>
      </c>
      <c r="H27" s="45">
        <f t="shared" si="4"/>
        <v>0.72055870311506631</v>
      </c>
      <c r="I27" s="45">
        <f t="shared" si="0"/>
        <v>1.6718146718146718</v>
      </c>
      <c r="K27" s="1">
        <v>73.2</v>
      </c>
      <c r="L27" s="28">
        <f t="shared" si="5"/>
        <v>2.4647925264258084</v>
      </c>
      <c r="N27" s="28">
        <f t="shared" si="6"/>
        <v>-0.30930877488323283</v>
      </c>
      <c r="O27" s="48">
        <f t="shared" si="7"/>
        <v>0.8745092045001609</v>
      </c>
    </row>
    <row r="28" spans="1:15">
      <c r="A28" t="s">
        <v>6</v>
      </c>
      <c r="B28">
        <v>32</v>
      </c>
      <c r="C28">
        <v>0.28599999999999998</v>
      </c>
      <c r="D28">
        <v>1</v>
      </c>
      <c r="E28" s="1">
        <v>443</v>
      </c>
      <c r="F28" s="1">
        <v>270</v>
      </c>
      <c r="G28" s="45">
        <f t="shared" si="3"/>
        <v>2.1430959138900318</v>
      </c>
      <c r="H28" s="45">
        <f t="shared" si="4"/>
        <v>0.8632806420851874</v>
      </c>
      <c r="I28" s="45">
        <f t="shared" si="0"/>
        <v>1.6407407407407408</v>
      </c>
      <c r="K28" s="1">
        <v>73</v>
      </c>
      <c r="L28" s="28">
        <f t="shared" si="5"/>
        <v>2.458058120615902</v>
      </c>
      <c r="N28" s="28">
        <f t="shared" si="6"/>
        <v>-0.31496220672587016</v>
      </c>
      <c r="O28" s="48">
        <f t="shared" si="7"/>
        <v>0.87186543553048623</v>
      </c>
    </row>
    <row r="29" spans="1:15">
      <c r="A29" t="s">
        <v>6</v>
      </c>
      <c r="B29">
        <v>33</v>
      </c>
      <c r="C29">
        <v>0.28599999999999998</v>
      </c>
      <c r="D29">
        <v>1</v>
      </c>
      <c r="E29" s="1">
        <v>432</v>
      </c>
      <c r="F29" s="1">
        <v>261</v>
      </c>
      <c r="G29" s="45">
        <f t="shared" si="3"/>
        <v>2.1183202385849449</v>
      </c>
      <c r="H29" s="45">
        <f t="shared" si="4"/>
        <v>0.78416885568976424</v>
      </c>
      <c r="I29" s="45">
        <f t="shared" si="0"/>
        <v>1.6551724137931034</v>
      </c>
      <c r="K29" s="1">
        <v>72.2</v>
      </c>
      <c r="L29" s="28">
        <f t="shared" si="5"/>
        <v>2.4311204973762757</v>
      </c>
      <c r="N29" s="28">
        <f t="shared" si="6"/>
        <v>-0.31280025879133078</v>
      </c>
      <c r="O29" s="48">
        <f t="shared" si="7"/>
        <v>0.87133494241486076</v>
      </c>
    </row>
    <row r="30" spans="1:15">
      <c r="A30" t="s">
        <v>6</v>
      </c>
      <c r="B30">
        <v>18</v>
      </c>
      <c r="C30">
        <v>0.28599999999999998</v>
      </c>
      <c r="D30">
        <v>1</v>
      </c>
      <c r="E30" s="1">
        <v>429</v>
      </c>
      <c r="F30" s="1">
        <v>257</v>
      </c>
      <c r="G30" s="45">
        <f t="shared" si="3"/>
        <v>2.1307080762374881</v>
      </c>
      <c r="H30" s="45">
        <f t="shared" si="4"/>
        <v>0.72376593769866471</v>
      </c>
      <c r="I30" s="45">
        <f t="shared" si="0"/>
        <v>1.6692607003891051</v>
      </c>
      <c r="K30" s="1">
        <v>71.599999999999994</v>
      </c>
      <c r="L30" s="28">
        <f t="shared" si="5"/>
        <v>2.4109172799465557</v>
      </c>
      <c r="N30" s="28">
        <f t="shared" si="6"/>
        <v>-0.28020920370906754</v>
      </c>
      <c r="O30" s="48">
        <f t="shared" si="7"/>
        <v>0.8837748577938439</v>
      </c>
    </row>
    <row r="31" spans="1:15">
      <c r="A31" t="s">
        <v>6</v>
      </c>
      <c r="B31">
        <v>17</v>
      </c>
      <c r="C31">
        <v>0.28599999999999998</v>
      </c>
      <c r="D31">
        <v>1</v>
      </c>
      <c r="E31" s="1">
        <v>436</v>
      </c>
      <c r="F31" s="1">
        <v>265</v>
      </c>
      <c r="G31" s="45">
        <f t="shared" si="3"/>
        <v>2.1183202385849449</v>
      </c>
      <c r="H31" s="45">
        <f t="shared" si="4"/>
        <v>0.83120829624920545</v>
      </c>
      <c r="I31" s="45">
        <f t="shared" si="0"/>
        <v>1.6452830188679246</v>
      </c>
      <c r="K31" s="1">
        <v>71</v>
      </c>
      <c r="L31" s="28">
        <f t="shared" si="5"/>
        <v>2.3907140625168362</v>
      </c>
      <c r="N31" s="28">
        <f t="shared" si="6"/>
        <v>-0.27239382393189127</v>
      </c>
      <c r="O31" s="48">
        <f t="shared" si="7"/>
        <v>0.88606173017398526</v>
      </c>
    </row>
    <row r="32" spans="1:15">
      <c r="A32" t="s">
        <v>6</v>
      </c>
      <c r="B32">
        <v>16</v>
      </c>
      <c r="C32">
        <v>0.28599999999999998</v>
      </c>
      <c r="D32">
        <v>1</v>
      </c>
      <c r="E32" s="1">
        <v>441</v>
      </c>
      <c r="F32" s="1">
        <v>270</v>
      </c>
      <c r="G32" s="45">
        <f t="shared" si="3"/>
        <v>2.1183202385849449</v>
      </c>
      <c r="H32" s="45">
        <f t="shared" si="4"/>
        <v>0.89000759694850573</v>
      </c>
      <c r="I32" s="45">
        <f t="shared" si="0"/>
        <v>1.6333333333333333</v>
      </c>
      <c r="K32" s="1">
        <v>72.3</v>
      </c>
      <c r="L32" s="28">
        <f t="shared" si="5"/>
        <v>2.4344877002812289</v>
      </c>
      <c r="N32" s="28">
        <f t="shared" si="6"/>
        <v>-0.31616746169628396</v>
      </c>
      <c r="O32" s="48">
        <f t="shared" si="7"/>
        <v>0.8701297765194046</v>
      </c>
    </row>
    <row r="33" spans="1:15">
      <c r="A33" t="s">
        <v>6</v>
      </c>
      <c r="B33">
        <v>15</v>
      </c>
      <c r="C33">
        <v>0.28599999999999998</v>
      </c>
      <c r="D33">
        <v>1</v>
      </c>
      <c r="E33" s="1">
        <v>435</v>
      </c>
      <c r="F33" s="1">
        <v>272</v>
      </c>
      <c r="G33" s="45">
        <f t="shared" si="3"/>
        <v>2.0192175373645966</v>
      </c>
      <c r="H33" s="45">
        <f t="shared" si="4"/>
        <v>1.0204351366815001</v>
      </c>
      <c r="I33" s="45">
        <f t="shared" si="0"/>
        <v>1.599264705882353</v>
      </c>
      <c r="K33" s="1">
        <v>73.599999999999994</v>
      </c>
      <c r="L33" s="28">
        <f t="shared" si="5"/>
        <v>2.478261338045622</v>
      </c>
      <c r="N33" s="28">
        <f t="shared" si="6"/>
        <v>-0.45904380068102535</v>
      </c>
      <c r="O33" s="48">
        <f t="shared" si="7"/>
        <v>0.81477183473998294</v>
      </c>
    </row>
    <row r="34" spans="1:15">
      <c r="A34" t="s">
        <v>6</v>
      </c>
      <c r="B34">
        <v>30</v>
      </c>
      <c r="C34">
        <v>0.28599999999999998</v>
      </c>
      <c r="D34">
        <v>1</v>
      </c>
      <c r="E34" s="1">
        <v>439</v>
      </c>
      <c r="F34" s="1">
        <v>266</v>
      </c>
      <c r="G34" s="45">
        <f t="shared" si="3"/>
        <v>2.1430959138900318</v>
      </c>
      <c r="H34" s="45">
        <f t="shared" si="4"/>
        <v>0.81624120152574697</v>
      </c>
      <c r="I34" s="45">
        <f t="shared" si="0"/>
        <v>1.6503759398496241</v>
      </c>
      <c r="K34" s="1">
        <v>70</v>
      </c>
      <c r="L34" s="28">
        <f t="shared" si="5"/>
        <v>2.3570420334673035</v>
      </c>
      <c r="N34" s="28">
        <f t="shared" si="6"/>
        <v>-0.21394611957727161</v>
      </c>
      <c r="O34" s="48">
        <f t="shared" si="7"/>
        <v>0.90923109705322125</v>
      </c>
    </row>
    <row r="35" spans="1:15">
      <c r="D35"/>
      <c r="G35" s="45"/>
      <c r="H35" s="45"/>
      <c r="I35" s="45"/>
      <c r="K35" s="1"/>
      <c r="L35" s="28"/>
      <c r="N35" s="28"/>
      <c r="O35" s="48"/>
    </row>
    <row r="36" spans="1:15">
      <c r="A36" t="s">
        <v>7</v>
      </c>
      <c r="B36">
        <v>9</v>
      </c>
      <c r="C36">
        <v>0.05</v>
      </c>
      <c r="D36" s="46">
        <v>1</v>
      </c>
      <c r="E36" s="1">
        <v>269</v>
      </c>
      <c r="F36" s="1">
        <v>130</v>
      </c>
      <c r="G36" s="45">
        <f t="shared" si="3"/>
        <v>9.8493219607843141</v>
      </c>
      <c r="H36" s="45">
        <f t="shared" si="4"/>
        <v>-1.8804016363636384</v>
      </c>
      <c r="I36" s="45">
        <f t="shared" si="0"/>
        <v>2.0692307692307694</v>
      </c>
      <c r="K36" s="1">
        <v>57.8</v>
      </c>
      <c r="L36" s="28">
        <f t="shared" si="5"/>
        <v>11.132511556240368</v>
      </c>
      <c r="N36" s="28">
        <f t="shared" si="6"/>
        <v>-1.2831895954560544</v>
      </c>
      <c r="O36" s="48">
        <f t="shared" si="7"/>
        <v>0.88473494152927623</v>
      </c>
    </row>
    <row r="37" spans="1:15">
      <c r="A37" t="s">
        <v>7</v>
      </c>
      <c r="B37">
        <v>11</v>
      </c>
      <c r="C37">
        <v>0.05</v>
      </c>
      <c r="D37" s="46">
        <v>1</v>
      </c>
      <c r="E37" s="1">
        <v>262</v>
      </c>
      <c r="F37" s="1">
        <v>126</v>
      </c>
      <c r="G37" s="45">
        <f t="shared" si="3"/>
        <v>9.6367466666666672</v>
      </c>
      <c r="H37" s="45">
        <f t="shared" si="4"/>
        <v>-1.9201499636363641</v>
      </c>
      <c r="I37" s="45">
        <f t="shared" si="0"/>
        <v>2.0793650793650795</v>
      </c>
      <c r="K37" s="1">
        <v>55.1</v>
      </c>
      <c r="L37" s="28">
        <f t="shared" si="5"/>
        <v>10.612480739599382</v>
      </c>
      <c r="N37" s="28">
        <f t="shared" si="6"/>
        <v>-0.97573407293271508</v>
      </c>
      <c r="O37" s="48">
        <f t="shared" si="7"/>
        <v>0.90805787102238367</v>
      </c>
    </row>
    <row r="38" spans="1:15">
      <c r="A38" t="s">
        <v>7</v>
      </c>
      <c r="B38">
        <v>12</v>
      </c>
      <c r="C38">
        <v>0.05</v>
      </c>
      <c r="D38" s="46">
        <v>1</v>
      </c>
      <c r="E38" s="1">
        <v>236</v>
      </c>
      <c r="F38" s="1">
        <v>129</v>
      </c>
      <c r="G38" s="45">
        <f t="shared" si="3"/>
        <v>7.5818521568627455</v>
      </c>
      <c r="H38" s="45">
        <f t="shared" si="4"/>
        <v>0.49838287272727133</v>
      </c>
      <c r="I38" s="45">
        <f t="shared" si="0"/>
        <v>1.8294573643410852</v>
      </c>
      <c r="K38" s="1">
        <v>44.5</v>
      </c>
      <c r="L38" s="28">
        <f t="shared" si="5"/>
        <v>8.5708782742681056</v>
      </c>
      <c r="N38" s="28">
        <f t="shared" si="6"/>
        <v>-0.98902611740536006</v>
      </c>
      <c r="O38" s="48">
        <f t="shared" si="7"/>
        <v>0.88460621120070493</v>
      </c>
    </row>
    <row r="39" spans="1:15">
      <c r="A39" t="s">
        <v>7</v>
      </c>
      <c r="B39">
        <v>36</v>
      </c>
      <c r="C39">
        <v>0.05</v>
      </c>
      <c r="D39" s="46">
        <v>1</v>
      </c>
      <c r="E39" s="1">
        <v>264</v>
      </c>
      <c r="F39" s="1">
        <v>113</v>
      </c>
      <c r="G39" s="45">
        <f t="shared" si="3"/>
        <v>10.699623137254902</v>
      </c>
      <c r="H39" s="45">
        <f t="shared" si="4"/>
        <v>-3.9411995272727278</v>
      </c>
      <c r="I39" s="45">
        <f t="shared" si="0"/>
        <v>2.336283185840708</v>
      </c>
      <c r="K39" s="1">
        <v>39.5</v>
      </c>
      <c r="L39" s="28">
        <f t="shared" si="5"/>
        <v>7.6078582434514637</v>
      </c>
      <c r="N39" s="28">
        <f t="shared" si="6"/>
        <v>3.0917648938034379</v>
      </c>
      <c r="O39" s="48">
        <f t="shared" si="7"/>
        <v>1.4063909703449988</v>
      </c>
    </row>
    <row r="40" spans="1:15">
      <c r="A40" t="s">
        <v>7</v>
      </c>
      <c r="B40">
        <v>37</v>
      </c>
      <c r="C40">
        <v>0.05</v>
      </c>
      <c r="D40" s="46">
        <v>1</v>
      </c>
      <c r="E40" s="1">
        <v>237</v>
      </c>
      <c r="F40" s="1">
        <v>112</v>
      </c>
      <c r="G40" s="45">
        <f t="shared" si="3"/>
        <v>8.8573039215686276</v>
      </c>
      <c r="H40" s="45">
        <f t="shared" si="4"/>
        <v>-2.0210495636363639</v>
      </c>
      <c r="I40" s="45">
        <f t="shared" si="0"/>
        <v>2.1160714285714284</v>
      </c>
      <c r="K40" s="1">
        <v>47.3</v>
      </c>
      <c r="L40" s="28">
        <f t="shared" si="5"/>
        <v>9.1101694915254221</v>
      </c>
      <c r="N40" s="28">
        <f t="shared" si="6"/>
        <v>-0.25286556995679454</v>
      </c>
      <c r="O40" s="48">
        <f t="shared" si="7"/>
        <v>0.9722435932512542</v>
      </c>
    </row>
    <row r="41" spans="1:15">
      <c r="A41" t="s">
        <v>7</v>
      </c>
      <c r="B41">
        <v>38</v>
      </c>
      <c r="C41">
        <v>0.05</v>
      </c>
      <c r="D41" s="46">
        <v>1</v>
      </c>
      <c r="E41" s="1">
        <v>205</v>
      </c>
      <c r="F41" s="1">
        <v>108</v>
      </c>
      <c r="G41" s="45">
        <f t="shared" si="3"/>
        <v>6.8732678431372545</v>
      </c>
      <c r="H41" s="45">
        <f t="shared" si="4"/>
        <v>-0.1498206181818188</v>
      </c>
      <c r="I41" s="45">
        <f t="shared" si="0"/>
        <v>1.8981481481481481</v>
      </c>
      <c r="K41" s="1">
        <v>37.200000000000003</v>
      </c>
      <c r="L41" s="28">
        <f t="shared" si="5"/>
        <v>7.1648690292758088</v>
      </c>
      <c r="N41" s="28">
        <f t="shared" si="6"/>
        <v>-0.29160118613855435</v>
      </c>
      <c r="O41" s="48">
        <f t="shared" si="7"/>
        <v>0.95930125380560827</v>
      </c>
    </row>
    <row r="42" spans="1:15">
      <c r="K42" s="1"/>
      <c r="O42" s="48"/>
    </row>
    <row r="43" spans="1:15">
      <c r="K43" s="1"/>
      <c r="O43" s="48"/>
    </row>
    <row r="44" spans="1:15">
      <c r="O44" s="48"/>
    </row>
    <row r="47" spans="1:15">
      <c r="D47"/>
    </row>
  </sheetData>
  <pageMargins left="0.75" right="0.75" top="1" bottom="1" header="0.5" footer="0.5"/>
  <pageSetup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University of Maine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Mary Jane Perry</dc:creator>
  <cp:lastModifiedBy>Mary Jane Perry</cp:lastModifiedBy>
  <dcterms:created xsi:type="dcterms:W3CDTF">2015-07-11T19:48:33Z</dcterms:created>
  <dcterms:modified xsi:type="dcterms:W3CDTF">2015-07-13T11:47:05Z</dcterms:modified>
</cp:coreProperties>
</file>