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8810"/>
  <workbookPr showInkAnnotation="0" autoCompressPictures="0"/>
  <mc:AlternateContent xmlns:mc="http://schemas.openxmlformats.org/markup-compatibility/2006">
    <mc:Choice Requires="x15">
      <x15ac:absPath xmlns:x15ac="http://schemas.microsoft.com/office/spreadsheetml/2010/11/ac" url="/Users/nils/Data/SOCCOM/cruises/11_P18/"/>
    </mc:Choice>
  </mc:AlternateContent>
  <bookViews>
    <workbookView xWindow="5660" yWindow="2320" windowWidth="28980" windowHeight="15740"/>
  </bookViews>
  <sheets>
    <sheet name="Report" sheetId="47" r:id="rId1"/>
    <sheet name="Analysis precision" sheetId="60" r:id="rId2"/>
    <sheet name="Replicate filter precision" sheetId="59" r:id="rId3"/>
    <sheet name="Eff LOQ chart" sheetId="57" r:id="rId4"/>
    <sheet name="Effective LOQ" sheetId="46" r:id="rId5"/>
    <sheet name="SS from clients" sheetId="45" r:id="rId6"/>
    <sheet name="information" sheetId="56" r:id="rId7"/>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R39" i="47" l="1"/>
  <c r="S39" i="47"/>
  <c r="R38" i="47"/>
  <c r="S38" i="47"/>
  <c r="Q39" i="47"/>
  <c r="Q38" i="47"/>
  <c r="Z3" i="47"/>
  <c r="Y4" i="47"/>
  <c r="Z4" i="47"/>
  <c r="Z5" i="47"/>
  <c r="Z6" i="47"/>
  <c r="Y7" i="47"/>
  <c r="Z7" i="47"/>
  <c r="Z8" i="47"/>
  <c r="Z9" i="47"/>
  <c r="Z10" i="47"/>
  <c r="Z11" i="47"/>
  <c r="Y12" i="47"/>
  <c r="Z12" i="47"/>
  <c r="Z13" i="47"/>
  <c r="Z14" i="47"/>
  <c r="Y15" i="47"/>
  <c r="Z15" i="47"/>
  <c r="Z16" i="47"/>
  <c r="Z17" i="47"/>
  <c r="Z18" i="47"/>
  <c r="Y19" i="47"/>
  <c r="Z19" i="47"/>
  <c r="Z20" i="47"/>
  <c r="Z21" i="47"/>
  <c r="Z22" i="47"/>
  <c r="Y23" i="47"/>
  <c r="Z23" i="47"/>
  <c r="Z24" i="47"/>
  <c r="Z25" i="47"/>
  <c r="Z26" i="47"/>
  <c r="Z27" i="47"/>
  <c r="Z28" i="47"/>
  <c r="Z29" i="47"/>
  <c r="Z30" i="47"/>
  <c r="Y31" i="47"/>
  <c r="Z31" i="47"/>
  <c r="Z32" i="47"/>
  <c r="Z33" i="47"/>
  <c r="Z34" i="47"/>
  <c r="Z35" i="47"/>
  <c r="Z36" i="47"/>
  <c r="Z2" i="47"/>
  <c r="BO31" i="47"/>
  <c r="BN31" i="47"/>
  <c r="BM31" i="47"/>
  <c r="BL31" i="47"/>
  <c r="BK31" i="47"/>
  <c r="BJ31" i="47"/>
  <c r="BI31" i="47"/>
  <c r="BH31" i="47"/>
  <c r="BG31" i="47"/>
  <c r="BF31" i="47"/>
  <c r="BE31" i="47"/>
  <c r="BD31" i="47"/>
  <c r="BC31" i="47"/>
  <c r="BB31" i="47"/>
  <c r="BA31" i="47"/>
  <c r="AZ31" i="47"/>
  <c r="AY31" i="47"/>
  <c r="AX31" i="47"/>
  <c r="AW31" i="47"/>
  <c r="AV31" i="47"/>
  <c r="AU31" i="47"/>
  <c r="AT31" i="47"/>
  <c r="AS31" i="47"/>
  <c r="AR31" i="47"/>
  <c r="AQ31" i="47"/>
  <c r="AP31" i="47"/>
  <c r="AO31" i="47"/>
  <c r="AN31" i="47"/>
  <c r="AM31" i="47"/>
  <c r="AL31" i="47"/>
  <c r="AK31" i="47"/>
  <c r="AJ31" i="47"/>
  <c r="AI31" i="47"/>
  <c r="AH31" i="47"/>
  <c r="AG31" i="47"/>
  <c r="AF31" i="47"/>
  <c r="AE31" i="47"/>
  <c r="AD31" i="47"/>
  <c r="AC31" i="47"/>
  <c r="AB31" i="47"/>
  <c r="AA31" i="47"/>
  <c r="BO23" i="47"/>
  <c r="BN23" i="47"/>
  <c r="BM23" i="47"/>
  <c r="BL23" i="47"/>
  <c r="BK23" i="47"/>
  <c r="BJ23" i="47"/>
  <c r="BI23" i="47"/>
  <c r="BH23" i="47"/>
  <c r="BG23" i="47"/>
  <c r="BF23" i="47"/>
  <c r="BE23" i="47"/>
  <c r="BD23" i="47"/>
  <c r="BC23" i="47"/>
  <c r="BB23" i="47"/>
  <c r="BA23" i="47"/>
  <c r="AZ23" i="47"/>
  <c r="AY23" i="47"/>
  <c r="AX23" i="47"/>
  <c r="AW23" i="47"/>
  <c r="AV23" i="47"/>
  <c r="AU23" i="47"/>
  <c r="AT23" i="47"/>
  <c r="AS23" i="47"/>
  <c r="AR23" i="47"/>
  <c r="AQ23" i="47"/>
  <c r="AP23" i="47"/>
  <c r="AO23" i="47"/>
  <c r="AN23" i="47"/>
  <c r="AM23" i="47"/>
  <c r="AL23" i="47"/>
  <c r="AK23" i="47"/>
  <c r="AJ23" i="47"/>
  <c r="AI23" i="47"/>
  <c r="AH23" i="47"/>
  <c r="AG23" i="47"/>
  <c r="AF23" i="47"/>
  <c r="AE23" i="47"/>
  <c r="AD23" i="47"/>
  <c r="AC23" i="47"/>
  <c r="AB23" i="47"/>
  <c r="AA23" i="47"/>
  <c r="BO19" i="47"/>
  <c r="BN19" i="47"/>
  <c r="BM19" i="47"/>
  <c r="BL19" i="47"/>
  <c r="BK19" i="47"/>
  <c r="BJ19" i="47"/>
  <c r="BI19" i="47"/>
  <c r="BH19" i="47"/>
  <c r="BG19" i="47"/>
  <c r="BF19" i="47"/>
  <c r="BE19" i="47"/>
  <c r="BD19" i="47"/>
  <c r="BC19" i="47"/>
  <c r="BB19" i="47"/>
  <c r="BA19" i="47"/>
  <c r="AZ19" i="47"/>
  <c r="AY19" i="47"/>
  <c r="AX19" i="47"/>
  <c r="AW19" i="47"/>
  <c r="AV19" i="47"/>
  <c r="AU19" i="47"/>
  <c r="AT19" i="47"/>
  <c r="AS19" i="47"/>
  <c r="AR19" i="47"/>
  <c r="AQ19" i="47"/>
  <c r="AP19" i="47"/>
  <c r="AO19" i="47"/>
  <c r="AN19" i="47"/>
  <c r="AM19" i="47"/>
  <c r="AL19" i="47"/>
  <c r="AK19" i="47"/>
  <c r="AJ19" i="47"/>
  <c r="AI19" i="47"/>
  <c r="AH19" i="47"/>
  <c r="AG19" i="47"/>
  <c r="AF19" i="47"/>
  <c r="AE19" i="47"/>
  <c r="AD19" i="47"/>
  <c r="AC19" i="47"/>
  <c r="AB19" i="47"/>
  <c r="AA19" i="47"/>
  <c r="BO15" i="47"/>
  <c r="BN15" i="47"/>
  <c r="BM15" i="47"/>
  <c r="BL15" i="47"/>
  <c r="BK15" i="47"/>
  <c r="BJ15" i="47"/>
  <c r="BI15" i="47"/>
  <c r="BH15" i="47"/>
  <c r="BG15" i="47"/>
  <c r="BF15" i="47"/>
  <c r="BE15" i="47"/>
  <c r="BD15" i="47"/>
  <c r="BC15" i="47"/>
  <c r="BB15" i="47"/>
  <c r="BA15" i="47"/>
  <c r="AZ15" i="47"/>
  <c r="AY15" i="47"/>
  <c r="AX15" i="47"/>
  <c r="AW15" i="47"/>
  <c r="AV15" i="47"/>
  <c r="AU15" i="47"/>
  <c r="AT15" i="47"/>
  <c r="AS15" i="47"/>
  <c r="AR15" i="47"/>
  <c r="AQ15" i="47"/>
  <c r="AP15" i="47"/>
  <c r="AO15" i="47"/>
  <c r="AN15" i="47"/>
  <c r="AM15" i="47"/>
  <c r="AL15" i="47"/>
  <c r="AK15" i="47"/>
  <c r="AJ15" i="47"/>
  <c r="AI15" i="47"/>
  <c r="AH15" i="47"/>
  <c r="AG15" i="47"/>
  <c r="AF15" i="47"/>
  <c r="AE15" i="47"/>
  <c r="AD15" i="47"/>
  <c r="AC15" i="47"/>
  <c r="AB15" i="47"/>
  <c r="AA15" i="47"/>
  <c r="BO12" i="47"/>
  <c r="BN12" i="47"/>
  <c r="BM12" i="47"/>
  <c r="BL12" i="47"/>
  <c r="BK12" i="47"/>
  <c r="BJ12" i="47"/>
  <c r="BI12" i="47"/>
  <c r="BH12" i="47"/>
  <c r="BG12" i="47"/>
  <c r="BF12" i="47"/>
  <c r="BE12" i="47"/>
  <c r="BD12" i="47"/>
  <c r="BC12" i="47"/>
  <c r="BB12" i="47"/>
  <c r="BA12" i="47"/>
  <c r="AZ12" i="47"/>
  <c r="AY12" i="47"/>
  <c r="AX12" i="47"/>
  <c r="AW12" i="47"/>
  <c r="AV12" i="47"/>
  <c r="AU12" i="47"/>
  <c r="AT12" i="47"/>
  <c r="AS12" i="47"/>
  <c r="AR12" i="47"/>
  <c r="AQ12" i="47"/>
  <c r="AP12" i="47"/>
  <c r="AO12" i="47"/>
  <c r="AN12" i="47"/>
  <c r="AM12" i="47"/>
  <c r="AL12" i="47"/>
  <c r="AK12" i="47"/>
  <c r="AJ12" i="47"/>
  <c r="AI12" i="47"/>
  <c r="AH12" i="47"/>
  <c r="AG12" i="47"/>
  <c r="AF12" i="47"/>
  <c r="AE12" i="47"/>
  <c r="AD12" i="47"/>
  <c r="AC12" i="47"/>
  <c r="AB12" i="47"/>
  <c r="AA12" i="47"/>
  <c r="BO7" i="47"/>
  <c r="BN7" i="47"/>
  <c r="BM7" i="47"/>
  <c r="BL7" i="47"/>
  <c r="BK7" i="47"/>
  <c r="BJ7" i="47"/>
  <c r="BI7" i="47"/>
  <c r="BH7" i="47"/>
  <c r="BG7" i="47"/>
  <c r="BF7" i="47"/>
  <c r="BE7" i="47"/>
  <c r="BD7" i="47"/>
  <c r="BC7" i="47"/>
  <c r="BB7" i="47"/>
  <c r="BA7" i="47"/>
  <c r="AZ7" i="47"/>
  <c r="AY7" i="47"/>
  <c r="AX7" i="47"/>
  <c r="AW7" i="47"/>
  <c r="AV7" i="47"/>
  <c r="AU7" i="47"/>
  <c r="AT7" i="47"/>
  <c r="AS7" i="47"/>
  <c r="AR7" i="47"/>
  <c r="AQ7" i="47"/>
  <c r="AP7" i="47"/>
  <c r="AO7" i="47"/>
  <c r="AN7" i="47"/>
  <c r="AM7" i="47"/>
  <c r="AL7" i="47"/>
  <c r="AK7" i="47"/>
  <c r="AJ7" i="47"/>
  <c r="AI7" i="47"/>
  <c r="AH7" i="47"/>
  <c r="AG7" i="47"/>
  <c r="AF7" i="47"/>
  <c r="AE7" i="47"/>
  <c r="AD7" i="47"/>
  <c r="AC7" i="47"/>
  <c r="AB7" i="47"/>
  <c r="AA7" i="47"/>
  <c r="AB4" i="47"/>
  <c r="AC4" i="47"/>
  <c r="AD4" i="47"/>
  <c r="AE4" i="47"/>
  <c r="AF4" i="47"/>
  <c r="AG4" i="47"/>
  <c r="AH4" i="47"/>
  <c r="AI4" i="47"/>
  <c r="AJ4" i="47"/>
  <c r="AL4" i="47"/>
  <c r="AM4" i="47"/>
  <c r="AN4" i="47"/>
  <c r="AO4" i="47"/>
  <c r="AP4" i="47"/>
  <c r="AQ4" i="47"/>
  <c r="AR4" i="47"/>
  <c r="AS4" i="47"/>
  <c r="AT4" i="47"/>
  <c r="AU4" i="47"/>
  <c r="AV4" i="47"/>
  <c r="AW4" i="47"/>
  <c r="AX4" i="47"/>
  <c r="AY4" i="47"/>
  <c r="AZ4" i="47"/>
  <c r="BA4" i="47"/>
  <c r="BB4" i="47"/>
  <c r="BC4" i="47"/>
  <c r="BD4" i="47"/>
  <c r="BE4" i="47"/>
  <c r="BF4" i="47"/>
  <c r="BG4" i="47"/>
  <c r="BH4" i="47"/>
  <c r="BI4" i="47"/>
  <c r="BJ4" i="47"/>
  <c r="BK4" i="47"/>
  <c r="BL4" i="47"/>
  <c r="BM4" i="47"/>
  <c r="BN4" i="47"/>
  <c r="BO4" i="47"/>
  <c r="AA4" i="47"/>
  <c r="C3" i="60"/>
  <c r="C2" i="60"/>
  <c r="C1" i="60"/>
  <c r="V11" i="60"/>
  <c r="V10" i="60"/>
  <c r="V12" i="60"/>
  <c r="BK12" i="60"/>
  <c r="BJ11" i="60"/>
  <c r="BJ10" i="60"/>
  <c r="BJ12" i="60"/>
  <c r="BI11" i="60"/>
  <c r="BI10" i="60"/>
  <c r="BI12" i="60"/>
  <c r="BH11" i="60"/>
  <c r="BH10" i="60"/>
  <c r="BH12" i="60"/>
  <c r="BG11" i="60"/>
  <c r="BG10" i="60"/>
  <c r="BG12" i="60"/>
  <c r="BF11" i="60"/>
  <c r="BF10" i="60"/>
  <c r="BF12" i="60"/>
  <c r="BE11" i="60"/>
  <c r="BE10" i="60"/>
  <c r="BE12" i="60"/>
  <c r="BD11" i="60"/>
  <c r="BD10" i="60"/>
  <c r="BD12" i="60"/>
  <c r="BC11" i="60"/>
  <c r="BC10" i="60"/>
  <c r="BC12" i="60"/>
  <c r="BB11" i="60"/>
  <c r="BB10" i="60"/>
  <c r="BB12" i="60"/>
  <c r="BA11" i="60"/>
  <c r="BA10" i="60"/>
  <c r="BA12" i="60"/>
  <c r="AZ11" i="60"/>
  <c r="AZ10" i="60"/>
  <c r="AZ12" i="60"/>
  <c r="AY11" i="60"/>
  <c r="AY10" i="60"/>
  <c r="AY12" i="60"/>
  <c r="AX11" i="60"/>
  <c r="AX10" i="60"/>
  <c r="AX12" i="60"/>
  <c r="AW11" i="60"/>
  <c r="AW10" i="60"/>
  <c r="AW12" i="60"/>
  <c r="AV11" i="60"/>
  <c r="AV10" i="60"/>
  <c r="AV12" i="60"/>
  <c r="AU11" i="60"/>
  <c r="AU10" i="60"/>
  <c r="AU12" i="60"/>
  <c r="AT11" i="60"/>
  <c r="AT10" i="60"/>
  <c r="AT12" i="60"/>
  <c r="AS11" i="60"/>
  <c r="AS10" i="60"/>
  <c r="AS12" i="60"/>
  <c r="AR11" i="60"/>
  <c r="AR10" i="60"/>
  <c r="AR12" i="60"/>
  <c r="AQ11" i="60"/>
  <c r="AQ10" i="60"/>
  <c r="AQ12" i="60"/>
  <c r="AP11" i="60"/>
  <c r="AP10" i="60"/>
  <c r="AP12" i="60"/>
  <c r="AO11" i="60"/>
  <c r="AO10" i="60"/>
  <c r="AO12" i="60"/>
  <c r="AN11" i="60"/>
  <c r="AN10" i="60"/>
  <c r="AN12" i="60"/>
  <c r="AM11" i="60"/>
  <c r="AM10" i="60"/>
  <c r="AM12" i="60"/>
  <c r="AL11" i="60"/>
  <c r="AL10" i="60"/>
  <c r="AL12" i="60"/>
  <c r="AK11" i="60"/>
  <c r="AK10" i="60"/>
  <c r="AK12" i="60"/>
  <c r="AJ11" i="60"/>
  <c r="AJ10" i="60"/>
  <c r="AJ12" i="60"/>
  <c r="AI11" i="60"/>
  <c r="AI10" i="60"/>
  <c r="AI12" i="60"/>
  <c r="AH11" i="60"/>
  <c r="AH10" i="60"/>
  <c r="AH12" i="60"/>
  <c r="AG11" i="60"/>
  <c r="AG10" i="60"/>
  <c r="AG12" i="60"/>
  <c r="AF11" i="60"/>
  <c r="AF10" i="60"/>
  <c r="AF12" i="60"/>
  <c r="AE11" i="60"/>
  <c r="AE10" i="60"/>
  <c r="AE12" i="60"/>
  <c r="AD11" i="60"/>
  <c r="AD10" i="60"/>
  <c r="AD12" i="60"/>
  <c r="AC11" i="60"/>
  <c r="AC10" i="60"/>
  <c r="AC12" i="60"/>
  <c r="AB11" i="60"/>
  <c r="AB10" i="60"/>
  <c r="AB12" i="60"/>
  <c r="AA11" i="60"/>
  <c r="AA10" i="60"/>
  <c r="AA12" i="60"/>
  <c r="Z11" i="60"/>
  <c r="Z10" i="60"/>
  <c r="Z12" i="60"/>
  <c r="Y11" i="60"/>
  <c r="Y10" i="60"/>
  <c r="Y12" i="60"/>
  <c r="X11" i="60"/>
  <c r="X10" i="60"/>
  <c r="X12" i="60"/>
  <c r="W11" i="60"/>
  <c r="W10" i="60"/>
  <c r="W12" i="60"/>
  <c r="C3" i="59"/>
  <c r="C2" i="59"/>
  <c r="C1" i="59"/>
  <c r="V36" i="59"/>
  <c r="V35" i="59"/>
  <c r="V37" i="59"/>
  <c r="BK37" i="59"/>
  <c r="BJ36" i="59"/>
  <c r="BJ35" i="59"/>
  <c r="BJ37" i="59"/>
  <c r="BI36" i="59"/>
  <c r="BI35" i="59"/>
  <c r="BI37" i="59"/>
  <c r="BH36" i="59"/>
  <c r="BH35" i="59"/>
  <c r="BH37" i="59"/>
  <c r="BG36" i="59"/>
  <c r="BG35" i="59"/>
  <c r="BG37" i="59"/>
  <c r="BF36" i="59"/>
  <c r="BF35" i="59"/>
  <c r="BF37" i="59"/>
  <c r="BE36" i="59"/>
  <c r="BE35" i="59"/>
  <c r="BE37" i="59"/>
  <c r="BD36" i="59"/>
  <c r="BD35" i="59"/>
  <c r="BD37" i="59"/>
  <c r="BC36" i="59"/>
  <c r="BC35" i="59"/>
  <c r="BC37" i="59"/>
  <c r="BB36" i="59"/>
  <c r="BB35" i="59"/>
  <c r="BB37" i="59"/>
  <c r="BA36" i="59"/>
  <c r="BA35" i="59"/>
  <c r="BA37" i="59"/>
  <c r="AZ36" i="59"/>
  <c r="AZ35" i="59"/>
  <c r="AZ37" i="59"/>
  <c r="AY36" i="59"/>
  <c r="AY35" i="59"/>
  <c r="AY37" i="59"/>
  <c r="AX36" i="59"/>
  <c r="AX35" i="59"/>
  <c r="AX37" i="59"/>
  <c r="AW36" i="59"/>
  <c r="AW35" i="59"/>
  <c r="AW37" i="59"/>
  <c r="AV36" i="59"/>
  <c r="AV35" i="59"/>
  <c r="AV37" i="59"/>
  <c r="AU36" i="59"/>
  <c r="AU35" i="59"/>
  <c r="AU37" i="59"/>
  <c r="AT36" i="59"/>
  <c r="AT35" i="59"/>
  <c r="AT37" i="59"/>
  <c r="AS36" i="59"/>
  <c r="AS35" i="59"/>
  <c r="AS37" i="59"/>
  <c r="AR36" i="59"/>
  <c r="AR35" i="59"/>
  <c r="AR37" i="59"/>
  <c r="AQ36" i="59"/>
  <c r="AQ35" i="59"/>
  <c r="AQ37" i="59"/>
  <c r="AP36" i="59"/>
  <c r="AP35" i="59"/>
  <c r="AP37" i="59"/>
  <c r="AO36" i="59"/>
  <c r="AO35" i="59"/>
  <c r="AO37" i="59"/>
  <c r="AN36" i="59"/>
  <c r="AN35" i="59"/>
  <c r="AN37" i="59"/>
  <c r="AM36" i="59"/>
  <c r="AM35" i="59"/>
  <c r="AM37" i="59"/>
  <c r="AL36" i="59"/>
  <c r="AL35" i="59"/>
  <c r="AL37" i="59"/>
  <c r="AK36" i="59"/>
  <c r="AK35" i="59"/>
  <c r="AK37" i="59"/>
  <c r="AJ36" i="59"/>
  <c r="AJ35" i="59"/>
  <c r="AJ37" i="59"/>
  <c r="AI36" i="59"/>
  <c r="AI35" i="59"/>
  <c r="AI37" i="59"/>
  <c r="AH36" i="59"/>
  <c r="AH35" i="59"/>
  <c r="AH37" i="59"/>
  <c r="AG36" i="59"/>
  <c r="AG35" i="59"/>
  <c r="AG37" i="59"/>
  <c r="AF36" i="59"/>
  <c r="AF35" i="59"/>
  <c r="AF37" i="59"/>
  <c r="AE36" i="59"/>
  <c r="AE35" i="59"/>
  <c r="AE37" i="59"/>
  <c r="AD36" i="59"/>
  <c r="AD35" i="59"/>
  <c r="AD37" i="59"/>
  <c r="AC36" i="59"/>
  <c r="AC35" i="59"/>
  <c r="AC37" i="59"/>
  <c r="AB36" i="59"/>
  <c r="AB35" i="59"/>
  <c r="AB37" i="59"/>
  <c r="AA36" i="59"/>
  <c r="AA35" i="59"/>
  <c r="AA37" i="59"/>
  <c r="Z36" i="59"/>
  <c r="Z35" i="59"/>
  <c r="Z37" i="59"/>
  <c r="Y36" i="59"/>
  <c r="Y35" i="59"/>
  <c r="Y37" i="59"/>
  <c r="X36" i="59"/>
  <c r="X35" i="59"/>
  <c r="X37" i="59"/>
  <c r="W36" i="59"/>
  <c r="W35" i="59"/>
  <c r="W37" i="59"/>
  <c r="V31" i="59"/>
  <c r="V30" i="59"/>
  <c r="V32" i="59"/>
  <c r="BK32" i="59"/>
  <c r="BJ31" i="59"/>
  <c r="BJ30" i="59"/>
  <c r="BJ32" i="59"/>
  <c r="BI31" i="59"/>
  <c r="BI30" i="59"/>
  <c r="BI32" i="59"/>
  <c r="BH31" i="59"/>
  <c r="BH30" i="59"/>
  <c r="BH32" i="59"/>
  <c r="BG31" i="59"/>
  <c r="BG30" i="59"/>
  <c r="BG32" i="59"/>
  <c r="BF31" i="59"/>
  <c r="BF30" i="59"/>
  <c r="BF32" i="59"/>
  <c r="BE31" i="59"/>
  <c r="BE30" i="59"/>
  <c r="BE32" i="59"/>
  <c r="BD31" i="59"/>
  <c r="BD30" i="59"/>
  <c r="BD32" i="59"/>
  <c r="BC31" i="59"/>
  <c r="BC30" i="59"/>
  <c r="BC32" i="59"/>
  <c r="BB31" i="59"/>
  <c r="BB30" i="59"/>
  <c r="BB32" i="59"/>
  <c r="BA31" i="59"/>
  <c r="BA30" i="59"/>
  <c r="BA32" i="59"/>
  <c r="AZ31" i="59"/>
  <c r="AZ30" i="59"/>
  <c r="AZ32" i="59"/>
  <c r="AY31" i="59"/>
  <c r="AY30" i="59"/>
  <c r="AY32" i="59"/>
  <c r="AX31" i="59"/>
  <c r="AX30" i="59"/>
  <c r="AX32" i="59"/>
  <c r="AW31" i="59"/>
  <c r="AW30" i="59"/>
  <c r="AW32" i="59"/>
  <c r="AV31" i="59"/>
  <c r="AV30" i="59"/>
  <c r="AV32" i="59"/>
  <c r="AU31" i="59"/>
  <c r="AU30" i="59"/>
  <c r="AU32" i="59"/>
  <c r="AT31" i="59"/>
  <c r="AT30" i="59"/>
  <c r="AT32" i="59"/>
  <c r="AS31" i="59"/>
  <c r="AS30" i="59"/>
  <c r="AS32" i="59"/>
  <c r="AR31" i="59"/>
  <c r="AR30" i="59"/>
  <c r="AR32" i="59"/>
  <c r="AQ31" i="59"/>
  <c r="AQ30" i="59"/>
  <c r="AQ32" i="59"/>
  <c r="AP31" i="59"/>
  <c r="AP30" i="59"/>
  <c r="AP32" i="59"/>
  <c r="AO31" i="59"/>
  <c r="AO30" i="59"/>
  <c r="AO32" i="59"/>
  <c r="AN31" i="59"/>
  <c r="AN30" i="59"/>
  <c r="AN32" i="59"/>
  <c r="AM31" i="59"/>
  <c r="AM30" i="59"/>
  <c r="AM32" i="59"/>
  <c r="AL31" i="59"/>
  <c r="AL30" i="59"/>
  <c r="AL32" i="59"/>
  <c r="AK31" i="59"/>
  <c r="AK30" i="59"/>
  <c r="AK32" i="59"/>
  <c r="AJ31" i="59"/>
  <c r="AJ30" i="59"/>
  <c r="AJ32" i="59"/>
  <c r="AI31" i="59"/>
  <c r="AI30" i="59"/>
  <c r="AI32" i="59"/>
  <c r="AH31" i="59"/>
  <c r="AH30" i="59"/>
  <c r="AH32" i="59"/>
  <c r="AG31" i="59"/>
  <c r="AG30" i="59"/>
  <c r="AG32" i="59"/>
  <c r="AF31" i="59"/>
  <c r="AF30" i="59"/>
  <c r="AF32" i="59"/>
  <c r="AE31" i="59"/>
  <c r="AE30" i="59"/>
  <c r="AE32" i="59"/>
  <c r="AD31" i="59"/>
  <c r="AD30" i="59"/>
  <c r="AD32" i="59"/>
  <c r="AC31" i="59"/>
  <c r="AC30" i="59"/>
  <c r="AC32" i="59"/>
  <c r="AB31" i="59"/>
  <c r="AB30" i="59"/>
  <c r="AB32" i="59"/>
  <c r="AA31" i="59"/>
  <c r="AA30" i="59"/>
  <c r="AA32" i="59"/>
  <c r="Z31" i="59"/>
  <c r="Z30" i="59"/>
  <c r="Z32" i="59"/>
  <c r="Y31" i="59"/>
  <c r="Y30" i="59"/>
  <c r="Y32" i="59"/>
  <c r="X31" i="59"/>
  <c r="X30" i="59"/>
  <c r="X32" i="59"/>
  <c r="W31" i="59"/>
  <c r="W30" i="59"/>
  <c r="W32" i="59"/>
  <c r="V26" i="59"/>
  <c r="V25" i="59"/>
  <c r="V27" i="59"/>
  <c r="BK27" i="59"/>
  <c r="BJ26" i="59"/>
  <c r="BJ25" i="59"/>
  <c r="BJ27" i="59"/>
  <c r="BI26" i="59"/>
  <c r="BI25" i="59"/>
  <c r="BI27" i="59"/>
  <c r="BH26" i="59"/>
  <c r="BH25" i="59"/>
  <c r="BH27" i="59"/>
  <c r="BG26" i="59"/>
  <c r="BG25" i="59"/>
  <c r="BG27" i="59"/>
  <c r="BF26" i="59"/>
  <c r="BF25" i="59"/>
  <c r="BF27" i="59"/>
  <c r="BE26" i="59"/>
  <c r="BE25" i="59"/>
  <c r="BE27" i="59"/>
  <c r="BD26" i="59"/>
  <c r="BD25" i="59"/>
  <c r="BD27" i="59"/>
  <c r="BC26" i="59"/>
  <c r="BC25" i="59"/>
  <c r="BC27" i="59"/>
  <c r="BB26" i="59"/>
  <c r="BB25" i="59"/>
  <c r="BB27" i="59"/>
  <c r="BA26" i="59"/>
  <c r="BA25" i="59"/>
  <c r="BA27" i="59"/>
  <c r="AZ26" i="59"/>
  <c r="AZ25" i="59"/>
  <c r="AZ27" i="59"/>
  <c r="AY26" i="59"/>
  <c r="AY25" i="59"/>
  <c r="AY27" i="59"/>
  <c r="AX26" i="59"/>
  <c r="AX25" i="59"/>
  <c r="AX27" i="59"/>
  <c r="AW26" i="59"/>
  <c r="AW25" i="59"/>
  <c r="AW27" i="59"/>
  <c r="AV26" i="59"/>
  <c r="AV25" i="59"/>
  <c r="AV27" i="59"/>
  <c r="AU26" i="59"/>
  <c r="AU25" i="59"/>
  <c r="AU27" i="59"/>
  <c r="AT26" i="59"/>
  <c r="AT25" i="59"/>
  <c r="AT27" i="59"/>
  <c r="AS26" i="59"/>
  <c r="AS25" i="59"/>
  <c r="AS27" i="59"/>
  <c r="AR26" i="59"/>
  <c r="AR25" i="59"/>
  <c r="AR27" i="59"/>
  <c r="AQ26" i="59"/>
  <c r="AQ25" i="59"/>
  <c r="AQ27" i="59"/>
  <c r="AP26" i="59"/>
  <c r="AP25" i="59"/>
  <c r="AP27" i="59"/>
  <c r="AO26" i="59"/>
  <c r="AO25" i="59"/>
  <c r="AO27" i="59"/>
  <c r="AN26" i="59"/>
  <c r="AN25" i="59"/>
  <c r="AN27" i="59"/>
  <c r="AM26" i="59"/>
  <c r="AM25" i="59"/>
  <c r="AM27" i="59"/>
  <c r="AL26" i="59"/>
  <c r="AL25" i="59"/>
  <c r="AL27" i="59"/>
  <c r="AK26" i="59"/>
  <c r="AK25" i="59"/>
  <c r="AK27" i="59"/>
  <c r="AJ26" i="59"/>
  <c r="AJ25" i="59"/>
  <c r="AJ27" i="59"/>
  <c r="AI26" i="59"/>
  <c r="AI25" i="59"/>
  <c r="AI27" i="59"/>
  <c r="AH26" i="59"/>
  <c r="AH25" i="59"/>
  <c r="AH27" i="59"/>
  <c r="AG26" i="59"/>
  <c r="AG25" i="59"/>
  <c r="AG27" i="59"/>
  <c r="AF26" i="59"/>
  <c r="AF25" i="59"/>
  <c r="AF27" i="59"/>
  <c r="AE26" i="59"/>
  <c r="AE25" i="59"/>
  <c r="AE27" i="59"/>
  <c r="AD26" i="59"/>
  <c r="AD25" i="59"/>
  <c r="AD27" i="59"/>
  <c r="AC26" i="59"/>
  <c r="AC25" i="59"/>
  <c r="AC27" i="59"/>
  <c r="AB26" i="59"/>
  <c r="AB25" i="59"/>
  <c r="AB27" i="59"/>
  <c r="AA26" i="59"/>
  <c r="AA25" i="59"/>
  <c r="AA27" i="59"/>
  <c r="Z26" i="59"/>
  <c r="Z25" i="59"/>
  <c r="Z27" i="59"/>
  <c r="Y26" i="59"/>
  <c r="Y25" i="59"/>
  <c r="Y27" i="59"/>
  <c r="X26" i="59"/>
  <c r="X25" i="59"/>
  <c r="X27" i="59"/>
  <c r="W26" i="59"/>
  <c r="W25" i="59"/>
  <c r="W27" i="59"/>
  <c r="V21" i="59"/>
  <c r="V20" i="59"/>
  <c r="V22" i="59"/>
  <c r="BK22" i="59"/>
  <c r="BJ21" i="59"/>
  <c r="BJ20" i="59"/>
  <c r="BJ22" i="59"/>
  <c r="BI21" i="59"/>
  <c r="BI20" i="59"/>
  <c r="BI22" i="59"/>
  <c r="BH21" i="59"/>
  <c r="BH20" i="59"/>
  <c r="BH22" i="59"/>
  <c r="BG21" i="59"/>
  <c r="BG20" i="59"/>
  <c r="BG22" i="59"/>
  <c r="BF21" i="59"/>
  <c r="BF20" i="59"/>
  <c r="BF22" i="59"/>
  <c r="BE21" i="59"/>
  <c r="BE20" i="59"/>
  <c r="BE22" i="59"/>
  <c r="BD21" i="59"/>
  <c r="BD20" i="59"/>
  <c r="BD22" i="59"/>
  <c r="BC21" i="59"/>
  <c r="BC20" i="59"/>
  <c r="BC22" i="59"/>
  <c r="BB21" i="59"/>
  <c r="BB20" i="59"/>
  <c r="BB22" i="59"/>
  <c r="BA21" i="59"/>
  <c r="BA20" i="59"/>
  <c r="BA22" i="59"/>
  <c r="AZ21" i="59"/>
  <c r="AZ20" i="59"/>
  <c r="AZ22" i="59"/>
  <c r="AY21" i="59"/>
  <c r="AY20" i="59"/>
  <c r="AY22" i="59"/>
  <c r="AX21" i="59"/>
  <c r="AX20" i="59"/>
  <c r="AX22" i="59"/>
  <c r="AW21" i="59"/>
  <c r="AW20" i="59"/>
  <c r="AW22" i="59"/>
  <c r="AV21" i="59"/>
  <c r="AV20" i="59"/>
  <c r="AV22" i="59"/>
  <c r="AU21" i="59"/>
  <c r="AU20" i="59"/>
  <c r="AU22" i="59"/>
  <c r="AT21" i="59"/>
  <c r="AT20" i="59"/>
  <c r="AT22" i="59"/>
  <c r="AS21" i="59"/>
  <c r="AS20" i="59"/>
  <c r="AS22" i="59"/>
  <c r="AR21" i="59"/>
  <c r="AR20" i="59"/>
  <c r="AR22" i="59"/>
  <c r="AQ21" i="59"/>
  <c r="AQ20" i="59"/>
  <c r="AQ22" i="59"/>
  <c r="AP21" i="59"/>
  <c r="AP20" i="59"/>
  <c r="AP22" i="59"/>
  <c r="AO21" i="59"/>
  <c r="AO20" i="59"/>
  <c r="AO22" i="59"/>
  <c r="AN21" i="59"/>
  <c r="AN20" i="59"/>
  <c r="AN22" i="59"/>
  <c r="AM21" i="59"/>
  <c r="AM20" i="59"/>
  <c r="AM22" i="59"/>
  <c r="AL21" i="59"/>
  <c r="AL20" i="59"/>
  <c r="AL22" i="59"/>
  <c r="AK21" i="59"/>
  <c r="AK20" i="59"/>
  <c r="AK22" i="59"/>
  <c r="AJ21" i="59"/>
  <c r="AJ20" i="59"/>
  <c r="AJ22" i="59"/>
  <c r="AI21" i="59"/>
  <c r="AI20" i="59"/>
  <c r="AI22" i="59"/>
  <c r="AH21" i="59"/>
  <c r="AH20" i="59"/>
  <c r="AH22" i="59"/>
  <c r="AG21" i="59"/>
  <c r="AG20" i="59"/>
  <c r="AG22" i="59"/>
  <c r="AF21" i="59"/>
  <c r="AF20" i="59"/>
  <c r="AF22" i="59"/>
  <c r="AE21" i="59"/>
  <c r="AE20" i="59"/>
  <c r="AE22" i="59"/>
  <c r="AD21" i="59"/>
  <c r="AD20" i="59"/>
  <c r="AD22" i="59"/>
  <c r="AC21" i="59"/>
  <c r="AC20" i="59"/>
  <c r="AC22" i="59"/>
  <c r="AB21" i="59"/>
  <c r="AB20" i="59"/>
  <c r="AB22" i="59"/>
  <c r="AA21" i="59"/>
  <c r="AA20" i="59"/>
  <c r="AA22" i="59"/>
  <c r="Z21" i="59"/>
  <c r="Z20" i="59"/>
  <c r="Z22" i="59"/>
  <c r="Y21" i="59"/>
  <c r="Y20" i="59"/>
  <c r="Y22" i="59"/>
  <c r="X21" i="59"/>
  <c r="X20" i="59"/>
  <c r="X22" i="59"/>
  <c r="W21" i="59"/>
  <c r="W20" i="59"/>
  <c r="W22" i="59"/>
  <c r="V16" i="59"/>
  <c r="V15" i="59"/>
  <c r="V17" i="59"/>
  <c r="BK17" i="59"/>
  <c r="BJ16" i="59"/>
  <c r="BJ15" i="59"/>
  <c r="BJ17" i="59"/>
  <c r="BI16" i="59"/>
  <c r="BI15" i="59"/>
  <c r="BI17" i="59"/>
  <c r="BH16" i="59"/>
  <c r="BH15" i="59"/>
  <c r="BH17" i="59"/>
  <c r="BG16" i="59"/>
  <c r="BG15" i="59"/>
  <c r="BG17" i="59"/>
  <c r="BF16" i="59"/>
  <c r="BF15" i="59"/>
  <c r="BF17" i="59"/>
  <c r="BE16" i="59"/>
  <c r="BE15" i="59"/>
  <c r="BE17" i="59"/>
  <c r="BD16" i="59"/>
  <c r="BD15" i="59"/>
  <c r="BD17" i="59"/>
  <c r="BC16" i="59"/>
  <c r="BC15" i="59"/>
  <c r="BC17" i="59"/>
  <c r="BB16" i="59"/>
  <c r="BB15" i="59"/>
  <c r="BB17" i="59"/>
  <c r="BA16" i="59"/>
  <c r="BA15" i="59"/>
  <c r="BA17" i="59"/>
  <c r="AZ16" i="59"/>
  <c r="AZ15" i="59"/>
  <c r="AZ17" i="59"/>
  <c r="AY16" i="59"/>
  <c r="AY15" i="59"/>
  <c r="AY17" i="59"/>
  <c r="AX16" i="59"/>
  <c r="AX15" i="59"/>
  <c r="AX17" i="59"/>
  <c r="AW16" i="59"/>
  <c r="AW15" i="59"/>
  <c r="AW17" i="59"/>
  <c r="AV16" i="59"/>
  <c r="AV15" i="59"/>
  <c r="AV17" i="59"/>
  <c r="AU16" i="59"/>
  <c r="AU15" i="59"/>
  <c r="AU17" i="59"/>
  <c r="AT16" i="59"/>
  <c r="AT15" i="59"/>
  <c r="AT17" i="59"/>
  <c r="AS16" i="59"/>
  <c r="AS15" i="59"/>
  <c r="AS17" i="59"/>
  <c r="AR16" i="59"/>
  <c r="AR15" i="59"/>
  <c r="AR17" i="59"/>
  <c r="AQ16" i="59"/>
  <c r="AQ15" i="59"/>
  <c r="AQ17" i="59"/>
  <c r="AP16" i="59"/>
  <c r="AP15" i="59"/>
  <c r="AP17" i="59"/>
  <c r="AO16" i="59"/>
  <c r="AO15" i="59"/>
  <c r="AO17" i="59"/>
  <c r="AN16" i="59"/>
  <c r="AN15" i="59"/>
  <c r="AN17" i="59"/>
  <c r="AM16" i="59"/>
  <c r="AM15" i="59"/>
  <c r="AM17" i="59"/>
  <c r="AL16" i="59"/>
  <c r="AL15" i="59"/>
  <c r="AL17" i="59"/>
  <c r="AK16" i="59"/>
  <c r="AK15" i="59"/>
  <c r="AK17" i="59"/>
  <c r="AJ16" i="59"/>
  <c r="AJ15" i="59"/>
  <c r="AJ17" i="59"/>
  <c r="AI16" i="59"/>
  <c r="AI15" i="59"/>
  <c r="AI17" i="59"/>
  <c r="AH16" i="59"/>
  <c r="AH15" i="59"/>
  <c r="AH17" i="59"/>
  <c r="AG16" i="59"/>
  <c r="AG15" i="59"/>
  <c r="AG17" i="59"/>
  <c r="AF16" i="59"/>
  <c r="AF15" i="59"/>
  <c r="AF17" i="59"/>
  <c r="AE16" i="59"/>
  <c r="AE15" i="59"/>
  <c r="AE17" i="59"/>
  <c r="AD16" i="59"/>
  <c r="AD15" i="59"/>
  <c r="AD17" i="59"/>
  <c r="AC16" i="59"/>
  <c r="AC15" i="59"/>
  <c r="AC17" i="59"/>
  <c r="AB16" i="59"/>
  <c r="AB15" i="59"/>
  <c r="AB17" i="59"/>
  <c r="AA16" i="59"/>
  <c r="AA15" i="59"/>
  <c r="AA17" i="59"/>
  <c r="Z16" i="59"/>
  <c r="Z15" i="59"/>
  <c r="Z17" i="59"/>
  <c r="Y16" i="59"/>
  <c r="Y15" i="59"/>
  <c r="Y17" i="59"/>
  <c r="X16" i="59"/>
  <c r="X15" i="59"/>
  <c r="X17" i="59"/>
  <c r="W16" i="59"/>
  <c r="W15" i="59"/>
  <c r="W17" i="59"/>
  <c r="V11" i="59"/>
  <c r="V10" i="59"/>
  <c r="V12" i="59"/>
  <c r="BK12" i="59"/>
  <c r="BJ11" i="59"/>
  <c r="BJ10" i="59"/>
  <c r="BJ12" i="59"/>
  <c r="BI11" i="59"/>
  <c r="BI10" i="59"/>
  <c r="BI12" i="59"/>
  <c r="BH11" i="59"/>
  <c r="BH10" i="59"/>
  <c r="BH12" i="59"/>
  <c r="BG11" i="59"/>
  <c r="BG10" i="59"/>
  <c r="BG12" i="59"/>
  <c r="BF11" i="59"/>
  <c r="BF10" i="59"/>
  <c r="BF12" i="59"/>
  <c r="BE11" i="59"/>
  <c r="BE10" i="59"/>
  <c r="BE12" i="59"/>
  <c r="BD11" i="59"/>
  <c r="BD10" i="59"/>
  <c r="BD12" i="59"/>
  <c r="BC11" i="59"/>
  <c r="BC10" i="59"/>
  <c r="BC12" i="59"/>
  <c r="BB11" i="59"/>
  <c r="BB10" i="59"/>
  <c r="BB12" i="59"/>
  <c r="BA11" i="59"/>
  <c r="BA10" i="59"/>
  <c r="BA12" i="59"/>
  <c r="AZ11" i="59"/>
  <c r="AZ10" i="59"/>
  <c r="AZ12" i="59"/>
  <c r="AY11" i="59"/>
  <c r="AY10" i="59"/>
  <c r="AY12" i="59"/>
  <c r="AX11" i="59"/>
  <c r="AX10" i="59"/>
  <c r="AX12" i="59"/>
  <c r="AW11" i="59"/>
  <c r="AW10" i="59"/>
  <c r="AW12" i="59"/>
  <c r="AV11" i="59"/>
  <c r="AV10" i="59"/>
  <c r="AV12" i="59"/>
  <c r="AU11" i="59"/>
  <c r="AU10" i="59"/>
  <c r="AU12" i="59"/>
  <c r="AT11" i="59"/>
  <c r="AT10" i="59"/>
  <c r="AT12" i="59"/>
  <c r="AS11" i="59"/>
  <c r="AS10" i="59"/>
  <c r="AS12" i="59"/>
  <c r="AR11" i="59"/>
  <c r="AR10" i="59"/>
  <c r="AR12" i="59"/>
  <c r="AQ11" i="59"/>
  <c r="AQ10" i="59"/>
  <c r="AQ12" i="59"/>
  <c r="AP11" i="59"/>
  <c r="AP10" i="59"/>
  <c r="AP12" i="59"/>
  <c r="AO11" i="59"/>
  <c r="AO10" i="59"/>
  <c r="AO12" i="59"/>
  <c r="AN11" i="59"/>
  <c r="AN10" i="59"/>
  <c r="AN12" i="59"/>
  <c r="AM11" i="59"/>
  <c r="AM10" i="59"/>
  <c r="AM12" i="59"/>
  <c r="AL11" i="59"/>
  <c r="AL10" i="59"/>
  <c r="AL12" i="59"/>
  <c r="AK11" i="59"/>
  <c r="AK10" i="59"/>
  <c r="AK12" i="59"/>
  <c r="AJ11" i="59"/>
  <c r="AJ10" i="59"/>
  <c r="AJ12" i="59"/>
  <c r="AI11" i="59"/>
  <c r="AI10" i="59"/>
  <c r="AI12" i="59"/>
  <c r="AH11" i="59"/>
  <c r="AH10" i="59"/>
  <c r="AH12" i="59"/>
  <c r="AG11" i="59"/>
  <c r="AG10" i="59"/>
  <c r="AG12" i="59"/>
  <c r="AF11" i="59"/>
  <c r="AF10" i="59"/>
  <c r="AF12" i="59"/>
  <c r="AE11" i="59"/>
  <c r="AE10" i="59"/>
  <c r="AE12" i="59"/>
  <c r="AD11" i="59"/>
  <c r="AD10" i="59"/>
  <c r="AD12" i="59"/>
  <c r="AC11" i="59"/>
  <c r="AC10" i="59"/>
  <c r="AC12" i="59"/>
  <c r="AB11" i="59"/>
  <c r="AB10" i="59"/>
  <c r="AB12" i="59"/>
  <c r="AA11" i="59"/>
  <c r="AA10" i="59"/>
  <c r="AA12" i="59"/>
  <c r="Z11" i="59"/>
  <c r="Z10" i="59"/>
  <c r="Z12" i="59"/>
  <c r="Y11" i="59"/>
  <c r="Y10" i="59"/>
  <c r="Y12" i="59"/>
  <c r="X11" i="59"/>
  <c r="X10" i="59"/>
  <c r="X12" i="59"/>
  <c r="W11" i="59"/>
  <c r="W10" i="59"/>
  <c r="W12" i="59"/>
  <c r="BL12" i="59" a="1"/>
  <c r="BL12" i="59"/>
  <c r="BL17" i="59" a="1"/>
  <c r="BL17" i="59"/>
  <c r="BL22" i="59" a="1"/>
  <c r="BL22" i="59"/>
  <c r="BL27" i="59" a="1"/>
  <c r="BL27" i="59"/>
  <c r="BL32" i="59" a="1"/>
  <c r="BL32" i="59"/>
  <c r="BL37" i="59" a="1"/>
  <c r="BL37" i="59"/>
  <c r="BL12" i="60" a="1"/>
  <c r="BL12" i="60"/>
</calcChain>
</file>

<file path=xl/comments1.xml><?xml version="1.0" encoding="utf-8"?>
<comments xmlns="http://schemas.openxmlformats.org/spreadsheetml/2006/main">
  <authors>
    <author>csthoma1</author>
  </authors>
  <commentList>
    <comment ref="Y9" authorId="0">
      <text>
        <r>
          <rPr>
            <b/>
            <sz val="9"/>
            <color indexed="81"/>
            <rFont val="Tahoma"/>
            <family val="2"/>
          </rPr>
          <t>csthoma1:</t>
        </r>
        <r>
          <rPr>
            <sz val="9"/>
            <color indexed="81"/>
            <rFont val="Tahoma"/>
            <family val="2"/>
          </rPr>
          <t xml:space="preserve">
marked with an X, removing so formulas work</t>
        </r>
      </text>
    </comment>
    <comment ref="Y25" authorId="0">
      <text>
        <r>
          <rPr>
            <b/>
            <sz val="9"/>
            <color indexed="81"/>
            <rFont val="Tahoma"/>
            <family val="2"/>
          </rPr>
          <t>csthoma1:</t>
        </r>
        <r>
          <rPr>
            <sz val="9"/>
            <color indexed="81"/>
            <rFont val="Tahoma"/>
            <family val="2"/>
          </rPr>
          <t xml:space="preserve">
marked with an X, removing so formulas work</t>
        </r>
      </text>
    </comment>
    <comment ref="Y33" authorId="0">
      <text>
        <r>
          <rPr>
            <b/>
            <sz val="9"/>
            <color indexed="81"/>
            <rFont val="Tahoma"/>
            <family val="2"/>
          </rPr>
          <t>csthoma1:</t>
        </r>
        <r>
          <rPr>
            <sz val="9"/>
            <color indexed="81"/>
            <rFont val="Tahoma"/>
            <family val="2"/>
          </rPr>
          <t xml:space="preserve">
marked with an X, removing so formulas work</t>
        </r>
      </text>
    </comment>
  </commentList>
</comments>
</file>

<file path=xl/comments2.xml><?xml version="1.0" encoding="utf-8"?>
<comments xmlns="http://schemas.openxmlformats.org/spreadsheetml/2006/main">
  <authors>
    <author>csthoma1</author>
  </authors>
  <commentList>
    <comment ref="AF9" authorId="0">
      <text>
        <r>
          <rPr>
            <b/>
            <sz val="9"/>
            <color rgb="FF000000"/>
            <rFont val="Tahoma"/>
            <family val="2"/>
          </rPr>
          <t>csthoma1:</t>
        </r>
        <r>
          <rPr>
            <sz val="9"/>
            <color rgb="FF000000"/>
            <rFont val="Tahoma"/>
            <family val="2"/>
          </rPr>
          <t xml:space="preserve">
at effective LOQ of 0.001</t>
        </r>
      </text>
    </comment>
    <comment ref="C23" authorId="0">
      <text>
        <r>
          <rPr>
            <b/>
            <sz val="9"/>
            <color rgb="FF000000"/>
            <rFont val="Tahoma"/>
            <family val="2"/>
          </rPr>
          <t>csthoma1:</t>
        </r>
        <r>
          <rPr>
            <sz val="9"/>
            <color rgb="FF000000"/>
            <rFont val="Tahoma"/>
            <family val="2"/>
          </rPr>
          <t xml:space="preserve">
chromatograms look similar, but very poor replication. Filtration volumes correct?</t>
        </r>
      </text>
    </comment>
  </commentList>
</comments>
</file>

<file path=xl/comments3.xml><?xml version="1.0" encoding="utf-8"?>
<comments xmlns="http://schemas.openxmlformats.org/spreadsheetml/2006/main">
  <authors>
    <author>csthoma1</author>
  </authors>
  <commentList>
    <comment ref="G23" authorId="0">
      <text>
        <r>
          <rPr>
            <b/>
            <sz val="9"/>
            <color indexed="81"/>
            <rFont val="Tahoma"/>
            <family val="2"/>
          </rPr>
          <t>csthoma1:</t>
        </r>
        <r>
          <rPr>
            <sz val="9"/>
            <color indexed="81"/>
            <rFont val="Tahoma"/>
            <family val="2"/>
          </rPr>
          <t xml:space="preserve">
marked with an X, removing so formulas work</t>
        </r>
      </text>
    </comment>
    <comment ref="G35" authorId="0">
      <text>
        <r>
          <rPr>
            <b/>
            <sz val="9"/>
            <color indexed="81"/>
            <rFont val="Tahoma"/>
            <family val="2"/>
          </rPr>
          <t>csthoma1:</t>
        </r>
        <r>
          <rPr>
            <sz val="9"/>
            <color indexed="81"/>
            <rFont val="Tahoma"/>
            <family val="2"/>
          </rPr>
          <t xml:space="preserve">
marked with an X, removing so formulas work</t>
        </r>
      </text>
    </comment>
    <comment ref="G43" authorId="0">
      <text>
        <r>
          <rPr>
            <b/>
            <sz val="9"/>
            <color indexed="81"/>
            <rFont val="Tahoma"/>
            <family val="2"/>
          </rPr>
          <t>csthoma1:</t>
        </r>
        <r>
          <rPr>
            <sz val="9"/>
            <color indexed="81"/>
            <rFont val="Tahoma"/>
            <family val="2"/>
          </rPr>
          <t xml:space="preserve">
marked with an X, removing so formulas work</t>
        </r>
      </text>
    </comment>
  </commentList>
</comments>
</file>

<file path=xl/sharedStrings.xml><?xml version="1.0" encoding="utf-8"?>
<sst xmlns="http://schemas.openxmlformats.org/spreadsheetml/2006/main" count="1354" uniqueCount="432">
  <si>
    <t>DV chl a</t>
  </si>
  <si>
    <t>MV chla</t>
  </si>
  <si>
    <t>ug/L</t>
  </si>
  <si>
    <t>Vc (ml)</t>
  </si>
  <si>
    <t>Perid</t>
  </si>
  <si>
    <t>Fuco</t>
  </si>
  <si>
    <t>Chl c3</t>
  </si>
  <si>
    <t>But fuco</t>
  </si>
  <si>
    <t>Neo</t>
  </si>
  <si>
    <t>Pras</t>
  </si>
  <si>
    <t>Viola</t>
  </si>
  <si>
    <t>Hex fuco</t>
  </si>
  <si>
    <t>Diadino</t>
  </si>
  <si>
    <t>Allo</t>
  </si>
  <si>
    <t>Diato</t>
  </si>
  <si>
    <t>Zea</t>
  </si>
  <si>
    <t>Lut</t>
  </si>
  <si>
    <t>Gyr diester</t>
  </si>
  <si>
    <t>Caro</t>
  </si>
  <si>
    <t>Chlide a</t>
  </si>
  <si>
    <t>Phytin a</t>
  </si>
  <si>
    <t>Phide a</t>
  </si>
  <si>
    <t>AVG</t>
  </si>
  <si>
    <t>Vx (ml)</t>
  </si>
  <si>
    <t>Effective LOQ for filtration volumes used</t>
  </si>
  <si>
    <t>Vol Filtered (ml)</t>
  </si>
  <si>
    <t>MV chl b</t>
  </si>
  <si>
    <t>ug/l</t>
  </si>
  <si>
    <t>[TChl]</t>
  </si>
  <si>
    <t>[PPC]</t>
  </si>
  <si>
    <t>[PSC]</t>
  </si>
  <si>
    <t>[TAcc]/[Tchla]</t>
  </si>
  <si>
    <t>[PSP]</t>
  </si>
  <si>
    <t>[TAcc]</t>
  </si>
  <si>
    <t>comments</t>
  </si>
  <si>
    <t>[TChl]/[TCaro]</t>
  </si>
  <si>
    <t>[Allo]</t>
  </si>
  <si>
    <t>[Diato]</t>
  </si>
  <si>
    <t>[Fuco]</t>
  </si>
  <si>
    <t>[Zea]</t>
  </si>
  <si>
    <t>[Lut]</t>
  </si>
  <si>
    <t>[Neo]</t>
  </si>
  <si>
    <t>[Pras]</t>
  </si>
  <si>
    <t>[Viola]</t>
  </si>
  <si>
    <t>[DP]</t>
  </si>
  <si>
    <t>[TChl a]</t>
  </si>
  <si>
    <t>[TChl b]</t>
  </si>
  <si>
    <t>[TChl c]</t>
  </si>
  <si>
    <t>[But fuco]</t>
  </si>
  <si>
    <t>[Hex fuco]</t>
  </si>
  <si>
    <t>[Perid]</t>
  </si>
  <si>
    <t>Primary pigments</t>
  </si>
  <si>
    <t>Secondary pigments</t>
  </si>
  <si>
    <t>Tertiary pigments</t>
  </si>
  <si>
    <t>Ancillary pigment</t>
  </si>
  <si>
    <t>Pigment ratios</t>
  </si>
  <si>
    <t>Pigment Sums</t>
  </si>
  <si>
    <t>TChl a</t>
  </si>
  <si>
    <t>But-fuco</t>
  </si>
  <si>
    <t>Hex-fuco</t>
  </si>
  <si>
    <t>Chlorophyll c3</t>
  </si>
  <si>
    <t>Peridinin</t>
  </si>
  <si>
    <t>Neoxanthin</t>
  </si>
  <si>
    <t>Prasinoxanthin</t>
  </si>
  <si>
    <t>Violaxanthin</t>
  </si>
  <si>
    <t>Zeaxanthin</t>
  </si>
  <si>
    <t>Lutein</t>
  </si>
  <si>
    <t>GSFC Lab sample code</t>
  </si>
  <si>
    <t>date extracted (month/day/year)</t>
  </si>
  <si>
    <t>alloxanthin</t>
  </si>
  <si>
    <t>Primary Pigments</t>
  </si>
  <si>
    <t>full name</t>
  </si>
  <si>
    <t>notes</t>
  </si>
  <si>
    <t>alpha-beta-Car</t>
  </si>
  <si>
    <t>carotenes</t>
  </si>
  <si>
    <t>alpha (beta, epsilon) + beta (beta, beta) carotene. Unresolved and therefore undifferentiated</t>
  </si>
  <si>
    <t>19'-butanoyloxyfucoxanthin</t>
  </si>
  <si>
    <t>Chl_c3</t>
  </si>
  <si>
    <t>Chlide_a</t>
  </si>
  <si>
    <t>chlorophyllide a</t>
  </si>
  <si>
    <t>Diad</t>
  </si>
  <si>
    <t>diadinoxanthin</t>
  </si>
  <si>
    <t>diatoxanthin</t>
  </si>
  <si>
    <t>DP</t>
  </si>
  <si>
    <t>total diagnostic pigments</t>
  </si>
  <si>
    <t>DV_Chl_a</t>
  </si>
  <si>
    <t>DV_Chl_b</t>
  </si>
  <si>
    <t>DVChl a</t>
  </si>
  <si>
    <t>DVChl b</t>
  </si>
  <si>
    <t>divinyl chlorophyll a</t>
  </si>
  <si>
    <t>divinyl chlorophyll b</t>
  </si>
  <si>
    <t>Gyro</t>
  </si>
  <si>
    <t>Gyroxanthin diester</t>
  </si>
  <si>
    <t>19'-hexanoyloxyfucoxanthin</t>
  </si>
  <si>
    <t>MV_Chl_a</t>
  </si>
  <si>
    <t>MV_Chl_b</t>
  </si>
  <si>
    <t>Chl a</t>
  </si>
  <si>
    <t>Chl b</t>
  </si>
  <si>
    <t>monovinyl chlorophyll a</t>
  </si>
  <si>
    <t>monovinyl chlorophyll b</t>
  </si>
  <si>
    <t>Phide_a</t>
  </si>
  <si>
    <t>Phytin_a</t>
  </si>
  <si>
    <t>pheophytin a + pheophytin a'</t>
  </si>
  <si>
    <t>total pheophytin a</t>
  </si>
  <si>
    <t>total pheophorbide a</t>
  </si>
  <si>
    <t>multiple peaks</t>
  </si>
  <si>
    <t>PPC</t>
  </si>
  <si>
    <t>photoprotective carotenoids</t>
  </si>
  <si>
    <t>allo + diadino + diato + zea + alpha-beta-car</t>
  </si>
  <si>
    <t>[PPC]/[Tcar]</t>
  </si>
  <si>
    <t>PSC</t>
  </si>
  <si>
    <t>photosynthetic carotenoids</t>
  </si>
  <si>
    <t>but-fuco + fuco + hex-fuco + perid</t>
  </si>
  <si>
    <t>PSP</t>
  </si>
  <si>
    <t>phosynthetic pigments</t>
  </si>
  <si>
    <t>total accessory pigments</t>
  </si>
  <si>
    <t>PPC + PSC + Tot_Chl_b + Tot_Chl_c</t>
  </si>
  <si>
    <t>ratio of total accessory pigments to total chlorophll a</t>
  </si>
  <si>
    <t>[Tacc]/[Tchla]</t>
  </si>
  <si>
    <t xml:space="preserve">total carotenoids </t>
  </si>
  <si>
    <t>PPC + PSC</t>
  </si>
  <si>
    <t>total chlorophylls</t>
  </si>
  <si>
    <t>Tot_Chl_a +Tot_Chl_b +Tot_Chl_c</t>
  </si>
  <si>
    <t>ratio of total chlorophyll to total carotenoids</t>
  </si>
  <si>
    <t>raito of total chlorophyll a to total pigments</t>
  </si>
  <si>
    <t>Tot_Chl_a</t>
  </si>
  <si>
    <t>Tot_Chl_c</t>
  </si>
  <si>
    <t>Tot_Chl_b</t>
  </si>
  <si>
    <t>TChl b</t>
  </si>
  <si>
    <t>TChl c</t>
  </si>
  <si>
    <t>total chlorophyll a</t>
  </si>
  <si>
    <t>total chlorophyll b</t>
  </si>
  <si>
    <t>total chlorophyll c</t>
  </si>
  <si>
    <t>total pigments</t>
  </si>
  <si>
    <t>DV_Chl_a + MV_Chl_a + Chlide_a + Chl_a allomers + Chl_a epimers</t>
  </si>
  <si>
    <t>DV_Chl_b + MV_Chl_b + Chl_b epimers</t>
  </si>
  <si>
    <t>Chl c12</t>
  </si>
  <si>
    <t>Chlorophyll c2 + chlorophyll c1 + MGDVP</t>
  </si>
  <si>
    <t>MGDVP</t>
  </si>
  <si>
    <t>Mg-2,4-divnyl pheoporphyrin a5 monomethyl ester</t>
  </si>
  <si>
    <t>description</t>
  </si>
  <si>
    <t>Secondary Pigments</t>
  </si>
  <si>
    <t>Tertiary Pigments</t>
  </si>
  <si>
    <t>Ancillary Pigment</t>
  </si>
  <si>
    <t>[Alpha_beta_Car]</t>
  </si>
  <si>
    <t>[Diadino]</t>
  </si>
  <si>
    <t>[Tot_Chl_a]</t>
  </si>
  <si>
    <t>[Tot_Chl_b]</t>
  </si>
  <si>
    <t>[Tot_Chl_c]</t>
  </si>
  <si>
    <t>[MV_Chl_a]</t>
  </si>
  <si>
    <t>[MV_Chl _b]</t>
  </si>
  <si>
    <t>[DV_Chl_b]</t>
  </si>
  <si>
    <t>[DV_Chl_a]</t>
  </si>
  <si>
    <t>[Chlide_a]</t>
  </si>
  <si>
    <r>
      <t>[Chl_c</t>
    </r>
    <r>
      <rPr>
        <vertAlign val="subscript"/>
        <sz val="10"/>
        <color indexed="12"/>
        <rFont val="Geneva"/>
        <family val="2"/>
      </rPr>
      <t>3</t>
    </r>
    <r>
      <rPr>
        <sz val="10"/>
        <color indexed="12"/>
        <rFont val="Geneva"/>
        <family val="2"/>
      </rPr>
      <t>]</t>
    </r>
  </si>
  <si>
    <t>[Gyro]</t>
  </si>
  <si>
    <t>[Phide_a]</t>
  </si>
  <si>
    <t>[Phytin_a]</t>
  </si>
  <si>
    <t>SeaBASS and</t>
  </si>
  <si>
    <t>current report abbreviation</t>
  </si>
  <si>
    <t>previous report abbreviation</t>
  </si>
  <si>
    <t>SeaHARRE and/or</t>
  </si>
  <si>
    <t>TChla_Tpg</t>
  </si>
  <si>
    <t>TChl</t>
  </si>
  <si>
    <t>TCar</t>
  </si>
  <si>
    <t>TAcc</t>
  </si>
  <si>
    <t>TAcc_TChla</t>
  </si>
  <si>
    <t>TChl_TCar</t>
  </si>
  <si>
    <t>[TPg]</t>
  </si>
  <si>
    <t>[PSP]/[TPg]</t>
  </si>
  <si>
    <t>[PPC]/[Tpg]</t>
  </si>
  <si>
    <t>SeaBASS abbreviation</t>
  </si>
  <si>
    <t>TPg</t>
  </si>
  <si>
    <t>PSC + TChl</t>
  </si>
  <si>
    <t>[PSC]/[TCar]</t>
  </si>
  <si>
    <t>[TChla]/[TPg]</t>
  </si>
  <si>
    <t>PPC_TCar</t>
  </si>
  <si>
    <t>PPC_TPg</t>
  </si>
  <si>
    <t>PSC_TCar</t>
  </si>
  <si>
    <t>PSP_TPg</t>
  </si>
  <si>
    <t>PSC + allo + zea + Tot_Chl_b</t>
  </si>
  <si>
    <t>TAcc + Tot_Chl_a</t>
  </si>
  <si>
    <t>ratio of photprotective carotenoids to total carotenoids</t>
  </si>
  <si>
    <t>ratio of photoprotective carotenoids to total pigments</t>
  </si>
  <si>
    <t>ratio of photsynthetic carotenoids to total carotenoids</t>
  </si>
  <si>
    <t>ratio of photsynthetic pigments to to total pigments</t>
  </si>
  <si>
    <t>Abbreviations</t>
  </si>
  <si>
    <t>The analysis precision page summarizes our results for the same sample extract injected twice. Typically, we reinject the first sample analyzed on a given at the end of the day (the ".5" injection). For example, sample 03-0001</t>
  </si>
  <si>
    <t>and 03-0001.5 are replicate injections of the same extract, injected approximately 24 hours apart (all samples extracted on a particular day require about 24 hours to complete the HPLC analyses). We do this to measure our</t>
  </si>
  <si>
    <t>analysis precision and any effects caused by a sample's residence time in the refrigerated autosampler compartment. Please note that individual results with very large CV% are usually caused by pigments present in very</t>
  </si>
  <si>
    <t xml:space="preserve">On the effective LOQ page, we calculate an effective limit of quantitation based on our calculated LOQs (calculated in ng/injection), our typical extraction volume for this sample set, and the various filtration volumes </t>
  </si>
  <si>
    <t>used with your samples. We make these calculations because our LOQ information is most useful to the data user if it is available in units of concentration (ug/L seawater). The same LOQ can end up looking very different for</t>
  </si>
  <si>
    <t>different filtration volumes. For example, the LOQ of 0.25 ng will result in very different effective LOQs when carried through our calculation equation to represent the ug/L seawater. For an extraction volume of 2.5 ml and a</t>
  </si>
  <si>
    <t>filtration volume of 2800 ml, the calculated effective LOQ would be 0.002 ug/L. However, if the filtration volume were only 100 ml, the effective LOQ would calculate to be 0.042 ug/L. Without these calculations, the end user</t>
  </si>
  <si>
    <t>has no way of knowing that both of these concentrations were acquired at detection-limited concentrations.</t>
  </si>
  <si>
    <t>Replicate filters</t>
  </si>
  <si>
    <t>Replicate injections</t>
  </si>
  <si>
    <t>Effective Limit of Quantitation</t>
  </si>
  <si>
    <t>Zeros</t>
  </si>
  <si>
    <t>Analysis method description</t>
  </si>
  <si>
    <t>The HPLC used for pigment analysis is an Agilent RR1200 with a programmable autoinjector (900 ul syringe head), refrigerated autosampler compartment, thermostatted column compartment, quaternary pump with in-line vacuum</t>
  </si>
  <si>
    <t>The 4.6 x 150 mm HPLC Eclipse XDB column (Agilent Technologies, Palo Alto, CA) is filled with a C8 stationary phase (3.5 um stationary phase); the mobile phase consists of a linear gradient from 5-95% solvent B over</t>
  </si>
  <si>
    <t>27 minutes, for which solvent A is 70 parts methanol, 30 parts 28 mM tetrabutylammononium acetate (pH 6.5) and solvent B is methanol. The column temperature is 60 C and the photo diode array detector is set to</t>
  </si>
  <si>
    <t>plot chromatograms at 450, 665, and 222 nm to acquire visible absorbance spectra between 350 and 750 nm.</t>
  </si>
  <si>
    <t>Vitamin E acetate is used as the internal standard (ISTD) for determining extraction volumes. Its absorbance is monitored at 222 nm; it has negligible absorbance at 450 nm and none at 665 nm. Therefore, it does not interfere</t>
  </si>
  <si>
    <t>at wavelengths used to quantify pigments and can be used in very high concentrations with S:N ratios much higher than are possible with pigments. The high signal:noise ratio contributes to excellent analysis precision, for which</t>
  </si>
  <si>
    <t>injection repeatability averages 0.6%. It is stable under conditions of extraction and analysis.</t>
  </si>
  <si>
    <t>Calibration is performed with individual pigment standards, whose concentrations have been determined spectrophotometrically using absorption coefficients in common with those used by most other laboratories (Hooker et al. 2005)</t>
  </si>
  <si>
    <t>and the commercial vendor, DHI Water and Environment (Horsholm, Denmark). Standards are either purchased from DHI (in solution with concentrations provided) or purchased in solid form and suspended in solvent at GSFC.</t>
  </si>
  <si>
    <t>Thirty-six peaks are individually quantified by HPLC, from which 26 pigments are reported (some pigments contain individual components that are summed and reported as one pigment).</t>
  </si>
  <si>
    <t>The HPLC analysis method can be cited as Van Heukelem and Thomas (2001), further described in Hooker et al. (2005). For a more detailed description, please see below; contact Crystal for a tailored description.</t>
  </si>
  <si>
    <t>degasser, and photo-diode array detector with deuterium and tungsten lamps. The HPLC is controlled by Agilent Chemstation software.</t>
  </si>
  <si>
    <t>SeaBASS submission</t>
  </si>
  <si>
    <t>!</t>
  </si>
  <si>
    <t>! Comments</t>
  </si>
  <si>
    <t>fucoxanthin</t>
  </si>
  <si>
    <t>CV%</t>
  </si>
  <si>
    <t>The replicate filter precision page summarizes our results for any replicate filters you submitted. On both the replicate filter and analysis precision page, pairs with precision worse than 10% (15% for degradation products)</t>
  </si>
  <si>
    <t>are flagged in yellow. If a simple reason can be determined (ex. Concentration is below the effective LOQ), it is noted in a comment.</t>
  </si>
  <si>
    <t xml:space="preserve">low concentrations. On both the replicate filter and analysis precision page, pairs with precision worse than 10% (15% for degradation products) are flagged in yellow. If a simple reason can be determined (ex. Concentration is </t>
  </si>
  <si>
    <t>below the effective LOQ), it is noted in a comment.</t>
  </si>
  <si>
    <t>For pigments that have a replacement value in the respective cell, the pigment was investigated and determined to be "not found" (this is different than a "missing" value, which would imply that the measurement was not performed).</t>
  </si>
  <si>
    <r>
      <t>Instead of including zeros, pigments that were "not found" (not detected) are noted with a replacement value of</t>
    </r>
    <r>
      <rPr>
        <b/>
        <sz val="12"/>
        <color rgb="FFFF0000"/>
        <rFont val="Helvetica"/>
        <family val="2"/>
      </rPr>
      <t xml:space="preserve"> -8888 </t>
    </r>
    <r>
      <rPr>
        <b/>
        <sz val="12"/>
        <rFont val="Helvetica"/>
        <family val="2"/>
      </rPr>
      <t>(NEW VALUE AS OF MARCH 2016)</t>
    </r>
    <r>
      <rPr>
        <sz val="12"/>
        <rFont val="Helvetica"/>
        <family val="2"/>
      </rPr>
      <t xml:space="preserve">. Pigments that were "not found" are considered to below detection limits. </t>
    </r>
  </si>
  <si>
    <t>detection limits ("not found", see Zeros section), those values were set to -8888, and the following information should be included in your metadata headers:</t>
  </si>
  <si>
    <t>/below_detection_limit=-8888</t>
  </si>
  <si>
    <t>! Measurements below detection limits are assigned the value -8888</t>
  </si>
  <si>
    <t>Average extraction volume (ml)</t>
  </si>
  <si>
    <t>Client sample information spreadsheet</t>
  </si>
  <si>
    <t xml:space="preserve">The sample information sheet sent by the research group is included with results, on the "SS from clients" page. Any necessary clarifying comments are made using the comment function. Information that needs to be checked is </t>
  </si>
  <si>
    <t>highlighted in yellow. Information that was added or changed by GSFC is recorded with red text. The information for any samples that were listed in the original spreadsheet but were not received is moved to the bottom of the spreadsheet.</t>
  </si>
  <si>
    <t>Please fill in the information in columns denoted with an asterisk.  The other columns will be filled out by GSFC.</t>
  </si>
  <si>
    <t>Row 16 gives additional instructions on how to make data entries.  Rows 18-24 gives examples.</t>
  </si>
  <si>
    <t>Project:</t>
  </si>
  <si>
    <t>Grant #:</t>
  </si>
  <si>
    <t>revised:</t>
  </si>
  <si>
    <t>CST</t>
  </si>
  <si>
    <t>Contact person for ID questions:</t>
  </si>
  <si>
    <t>Instructions:</t>
  </si>
  <si>
    <t>1.  Fill in the necessary information in cells highlighted in blue- columns C-X as well as project and grant #.</t>
  </si>
  <si>
    <t>1. Use one column per sample (replicate filters should have multiple rows).</t>
  </si>
  <si>
    <t>2.  Save file with filename using your last first, followed by the sample submission date and cruise (example: Smith_05072015_MB05).</t>
  </si>
  <si>
    <t>3.  Email the completed spreadsheet to crystal.s.thomas@nasa.gov</t>
  </si>
  <si>
    <t>4.  This completed form (and receipt of your dry shipper by GSFC) will put your samples in the queue.</t>
  </si>
  <si>
    <t>NO local time!</t>
  </si>
  <si>
    <t>s: - for W</t>
  </si>
  <si>
    <t>s: - for S</t>
  </si>
  <si>
    <t>Last name, first name</t>
  </si>
  <si>
    <t>As it is written on the outside of your sample container</t>
  </si>
  <si>
    <t>No slang</t>
  </si>
  <si>
    <t>If a sample is: Individual=S Duplicate=D Triplicate=T</t>
  </si>
  <si>
    <t>yyyy</t>
  </si>
  <si>
    <t>mm</t>
  </si>
  <si>
    <t>dd</t>
  </si>
  <si>
    <t>ddd</t>
  </si>
  <si>
    <t>hhmm(ss)</t>
  </si>
  <si>
    <t>sddd.dddd</t>
  </si>
  <si>
    <t>-80C, Liquid Nitrogen, Other (specify)</t>
  </si>
  <si>
    <t>GSFC sample code</t>
  </si>
  <si>
    <t>Sequential Sample Number</t>
  </si>
  <si>
    <t>PI</t>
  </si>
  <si>
    <t>Sample Label</t>
  </si>
  <si>
    <t>Cruise ID</t>
  </si>
  <si>
    <t>Indicate if filters are replicates</t>
  </si>
  <si>
    <t>Volume filtered (ml)</t>
  </si>
  <si>
    <t>Station</t>
  </si>
  <si>
    <t>Bottle Number</t>
  </si>
  <si>
    <t>Sampling Depth (meters)</t>
  </si>
  <si>
    <t>Total Water Depth (meters)</t>
  </si>
  <si>
    <t>Name of Water Body</t>
  </si>
  <si>
    <t>Year</t>
  </si>
  <si>
    <t>Month</t>
  </si>
  <si>
    <t>Day of Gregorian Month</t>
  </si>
  <si>
    <t>Sequential Day of Year</t>
  </si>
  <si>
    <t>GMT Time</t>
  </si>
  <si>
    <t>Longitude</t>
  </si>
  <si>
    <t>Latitude</t>
  </si>
  <si>
    <t>Filter type</t>
  </si>
  <si>
    <t>Filter Diameter (mm)</t>
  </si>
  <si>
    <t>Filter storage before shipping to GSFC</t>
  </si>
  <si>
    <t>other</t>
  </si>
  <si>
    <t>GF/F</t>
  </si>
  <si>
    <t>25 mm</t>
  </si>
  <si>
    <t>2. For column F, please fill in all cells. If a sample has no replicate, indicate S. If samples are duplicates, indicate D. If samples are triplicates, indicate T.</t>
  </si>
  <si>
    <t>2.  If you have any other information that is useful to further identify your samples (ex. size fraction, etc.), please note that in columns AFTER 'filter diameter'.</t>
  </si>
  <si>
    <t>https://seabass.gsfc.nasa.gov</t>
  </si>
  <si>
    <t xml:space="preserve">Please refer to the "Contribute Data" menu on the SeaBASS website, </t>
  </si>
  <si>
    <t>for information on how to prepare your data files for submission. If your data file contains measurements that were below</t>
  </si>
  <si>
    <t>!HPLC analysis was run at NASA GSFC by Crystal Thomas</t>
  </si>
  <si>
    <t>Chl_c1c2</t>
  </si>
  <si>
    <t>[TCar]</t>
  </si>
  <si>
    <t>[PPC]/[TCar]</t>
  </si>
  <si>
    <t>[TChl]/[TCar]</t>
  </si>
  <si>
    <t>[TChl a]/[TPg]</t>
  </si>
  <si>
    <t>Chl_c3 + Chl_c1c2</t>
  </si>
  <si>
    <r>
      <t>[Chl c</t>
    </r>
    <r>
      <rPr>
        <vertAlign val="subscript"/>
        <sz val="10"/>
        <color indexed="12"/>
        <rFont val="Geneva"/>
        <family val="2"/>
      </rPr>
      <t>1</t>
    </r>
    <r>
      <rPr>
        <sz val="10"/>
        <color indexed="12"/>
        <rFont val="Geneva"/>
        <family val="2"/>
      </rPr>
      <t>c</t>
    </r>
    <r>
      <rPr>
        <vertAlign val="subscript"/>
        <sz val="10"/>
        <color indexed="12"/>
        <rFont val="Geneva"/>
        <family val="2"/>
      </rPr>
      <t>2</t>
    </r>
    <r>
      <rPr>
        <sz val="10"/>
        <color indexed="12"/>
        <rFont val="Geneva"/>
        <family val="2"/>
      </rPr>
      <t>]</t>
    </r>
  </si>
  <si>
    <t>06-1270</t>
  </si>
  <si>
    <t>06-1271</t>
  </si>
  <si>
    <t>06-1272</t>
  </si>
  <si>
    <t>06-1273</t>
  </si>
  <si>
    <t>06-1274</t>
  </si>
  <si>
    <t>06-1275</t>
  </si>
  <si>
    <t>06-1276</t>
  </si>
  <si>
    <t>06-1277</t>
  </si>
  <si>
    <t>06-1278</t>
  </si>
  <si>
    <t>06-1279</t>
  </si>
  <si>
    <t>06-1280</t>
  </si>
  <si>
    <t>06-1281</t>
  </si>
  <si>
    <t>06-1282</t>
  </si>
  <si>
    <t>06-1283</t>
  </si>
  <si>
    <t>06-1284</t>
  </si>
  <si>
    <t>06-1285</t>
  </si>
  <si>
    <t>06-1286</t>
  </si>
  <si>
    <t>06-1287</t>
  </si>
  <si>
    <t>06-1288</t>
  </si>
  <si>
    <t>06-1288.5</t>
  </si>
  <si>
    <t>06-1289</t>
  </si>
  <si>
    <t>06-1290</t>
  </si>
  <si>
    <t>06-1291</t>
  </si>
  <si>
    <t>06-1292</t>
  </si>
  <si>
    <t>06-1293</t>
  </si>
  <si>
    <t>06-1294</t>
  </si>
  <si>
    <t>06-1295</t>
  </si>
  <si>
    <t>06-1296</t>
  </si>
  <si>
    <t>06-1297</t>
  </si>
  <si>
    <t>Kovach, Charles</t>
    <phoneticPr fontId="2" type="noConversion"/>
  </si>
  <si>
    <t>CK128_20_HPLC</t>
    <phoneticPr fontId="2" type="noConversion"/>
  </si>
  <si>
    <t>P18</t>
    <phoneticPr fontId="2" type="noConversion"/>
  </si>
  <si>
    <t>CK128_24_HPLC</t>
    <phoneticPr fontId="2" type="noConversion"/>
  </si>
  <si>
    <t>CK128_24D_HPLC</t>
    <phoneticPr fontId="2" type="noConversion"/>
  </si>
  <si>
    <t>CK138_B_HPLC</t>
    <phoneticPr fontId="2" type="noConversion"/>
  </si>
  <si>
    <t>CK138_BD_HPLC</t>
    <phoneticPr fontId="2" type="noConversion"/>
  </si>
  <si>
    <t>Kovach, Charles</t>
  </si>
  <si>
    <t>CK138_22_HPLC</t>
    <phoneticPr fontId="2" type="noConversion"/>
  </si>
  <si>
    <t>P18</t>
  </si>
  <si>
    <t>CK146_B_HPLC</t>
    <phoneticPr fontId="2" type="noConversion"/>
  </si>
  <si>
    <t>CK146_BD_HPLC</t>
    <phoneticPr fontId="2" type="noConversion"/>
  </si>
  <si>
    <t>CK_146_B_BLANK</t>
    <phoneticPr fontId="2" type="noConversion"/>
  </si>
  <si>
    <t>CK_146_22_HPLC</t>
    <phoneticPr fontId="2" type="noConversion"/>
  </si>
  <si>
    <t>CK_158_B_HPLC</t>
    <phoneticPr fontId="2" type="noConversion"/>
  </si>
  <si>
    <t>CK_158_BD_HPLC</t>
    <phoneticPr fontId="2" type="noConversion"/>
  </si>
  <si>
    <t>CK_158_22_HPLC</t>
    <phoneticPr fontId="2" type="noConversion"/>
  </si>
  <si>
    <t>CK_170_B_HPLC</t>
    <phoneticPr fontId="2" type="noConversion"/>
  </si>
  <si>
    <t>CK_170_BD_HPLC</t>
    <phoneticPr fontId="2" type="noConversion"/>
  </si>
  <si>
    <t>CK_170_22_HPLC</t>
    <phoneticPr fontId="2" type="noConversion"/>
  </si>
  <si>
    <t>CK_186_B_HPLC</t>
    <phoneticPr fontId="2" type="noConversion"/>
  </si>
  <si>
    <t>CK_186_BD_HPLC</t>
    <phoneticPr fontId="2" type="noConversion"/>
  </si>
  <si>
    <t>CK_186_22_HPLC</t>
    <phoneticPr fontId="2" type="noConversion"/>
  </si>
  <si>
    <t>CK_186_BLANK_HPLC</t>
    <phoneticPr fontId="2" type="noConversion"/>
  </si>
  <si>
    <t>CK_195_B_HPLC</t>
    <phoneticPr fontId="2" type="noConversion"/>
  </si>
  <si>
    <t>CK_195_BD_HPLC</t>
    <phoneticPr fontId="2" type="noConversion"/>
  </si>
  <si>
    <t>CK_195_22_HPLC</t>
    <phoneticPr fontId="2" type="noConversion"/>
  </si>
  <si>
    <t>CK_202_B_HPLC</t>
    <phoneticPr fontId="2" type="noConversion"/>
  </si>
  <si>
    <t>CK_202_BD_HPLC</t>
    <phoneticPr fontId="2" type="noConversion"/>
  </si>
  <si>
    <t>CK_202_23_HPLC</t>
    <phoneticPr fontId="2" type="noConversion"/>
  </si>
  <si>
    <t>CK_202_BLANK_HPLC</t>
    <phoneticPr fontId="2" type="noConversion"/>
  </si>
  <si>
    <t>CK_212_B_HPLC</t>
    <phoneticPr fontId="2" type="noConversion"/>
  </si>
  <si>
    <t>CK_212_22_HPLC</t>
    <phoneticPr fontId="2" type="noConversion"/>
  </si>
  <si>
    <t>South Pacific Gyre</t>
    <phoneticPr fontId="2" type="noConversion"/>
  </si>
  <si>
    <t>D</t>
    <phoneticPr fontId="2" type="noConversion"/>
  </si>
  <si>
    <t>B</t>
    <phoneticPr fontId="2" type="noConversion"/>
  </si>
  <si>
    <t>Southern Ocean</t>
    <phoneticPr fontId="2" type="noConversion"/>
  </si>
  <si>
    <t>Southern Ocean</t>
  </si>
  <si>
    <t>X</t>
    <phoneticPr fontId="2" type="noConversion"/>
  </si>
  <si>
    <t>Jan</t>
    <phoneticPr fontId="2" type="noConversion"/>
  </si>
  <si>
    <t>GF/F</t>
    <phoneticPr fontId="2" type="noConversion"/>
  </si>
  <si>
    <t>25 mm</t>
    <phoneticPr fontId="2" type="noConversion"/>
  </si>
  <si>
    <t>Liquid Nitrogen</t>
    <phoneticPr fontId="2" type="noConversion"/>
  </si>
  <si>
    <t>Jan</t>
  </si>
  <si>
    <t>Liquid Nitrogen</t>
  </si>
  <si>
    <t>on spreadsheet, no corresponding sample</t>
  </si>
  <si>
    <t>frayed edges on filter</t>
  </si>
  <si>
    <t>ink on filter</t>
  </si>
  <si>
    <t>foil not big enough to cover filter</t>
  </si>
  <si>
    <t>CK128_24_HPLC</t>
  </si>
  <si>
    <t>South Pacific Gyre</t>
  </si>
  <si>
    <t>CK128_24D_HPLC</t>
  </si>
  <si>
    <t>D</t>
  </si>
  <si>
    <t>CK138_B_HPLC</t>
  </si>
  <si>
    <t>B</t>
  </si>
  <si>
    <t>CK138_BD_HPLC</t>
  </si>
  <si>
    <t>CK138_22_HPLC</t>
  </si>
  <si>
    <t>CK_146_B_BLANK</t>
  </si>
  <si>
    <t>X</t>
  </si>
  <si>
    <t>CK146_B_HPLC</t>
  </si>
  <si>
    <t>CK146_BD_HPLC</t>
  </si>
  <si>
    <t>CK_158_B_HPLC</t>
  </si>
  <si>
    <t>CK_158_BD_HPLC</t>
  </si>
  <si>
    <t>CK_158_22_HPLC</t>
  </si>
  <si>
    <t>CK_170_B_HPLC</t>
  </si>
  <si>
    <t>CK_170_BD_HPLC</t>
  </si>
  <si>
    <t>CK_170_22_HPLC</t>
  </si>
  <si>
    <t>CK_186_B_HPLC</t>
  </si>
  <si>
    <t>CK_186_BD_HPLC</t>
  </si>
  <si>
    <t>CK_186_22_HPLC</t>
  </si>
  <si>
    <t>CK_186_BLANK_HPLC</t>
  </si>
  <si>
    <t>CK_195_B_HPLC</t>
  </si>
  <si>
    <t>CK_195_BD_HPLC</t>
  </si>
  <si>
    <t>CK_195_22_HPLC</t>
  </si>
  <si>
    <t>CK_202_B_HPLC</t>
  </si>
  <si>
    <t>CK_202_BD_HPLC</t>
  </si>
  <si>
    <t>CK_202_23_HPLC</t>
  </si>
  <si>
    <t>CK_202_BLANK_HPLC</t>
  </si>
  <si>
    <t>CK_212_B_HPLC</t>
  </si>
  <si>
    <t>CK_212_22_HPLC</t>
  </si>
  <si>
    <t>CK128_20_HPLC</t>
  </si>
  <si>
    <t>[Car]</t>
  </si>
  <si>
    <t>[Diad]</t>
  </si>
  <si>
    <t>[Chl a]</t>
  </si>
  <si>
    <t>[DVChl a]</t>
  </si>
  <si>
    <t>[Chlide a]</t>
  </si>
  <si>
    <t>[Chl b]</t>
  </si>
  <si>
    <t>[DVChl b]</t>
  </si>
  <si>
    <t>[Chl c1c2]</t>
  </si>
  <si>
    <t>[Chl c3]</t>
  </si>
  <si>
    <t>[Phytin a]</t>
  </si>
  <si>
    <t>[Phide a]</t>
  </si>
  <si>
    <t>[Gyr diester]</t>
  </si>
  <si>
    <t>PPIG</t>
  </si>
  <si>
    <t>S.D.</t>
  </si>
  <si>
    <t>TChl a =</t>
  </si>
  <si>
    <t>Ppig =</t>
  </si>
  <si>
    <t>n =</t>
  </si>
  <si>
    <t>06-1270|06-1271</t>
  </si>
  <si>
    <t>06-1272|06-1273</t>
  </si>
  <si>
    <t>06-1276|06-1277</t>
  </si>
  <si>
    <t>06-1278|06-1279</t>
  </si>
  <si>
    <t>06-1281|06-1282</t>
  </si>
  <si>
    <t>06-1284|06-1285</t>
  </si>
  <si>
    <t>06-1291|06-1292</t>
  </si>
  <si>
    <t>Volume filtered (L)</t>
  </si>
  <si>
    <t>bincount</t>
  </si>
  <si>
    <t>quality</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</si>
</sst>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
    <numFmt numFmtId="165" formatCode="0.00000"/>
    <numFmt numFmtId="166" formatCode="0.000"/>
    <numFmt numFmtId="167" formatCode="0.0"/>
    <numFmt numFmtId="168" formatCode="[$-F400]h:mm:ss\ AM/PM"/>
    <numFmt numFmtId="169" formatCode="[$-409]d\-mmm\-yy;@"/>
    <numFmt numFmtId="170" formatCode="m/d/yy;@"/>
  </numFmts>
  <fonts count="52" x14ac:knownFonts="1">
    <font>
      <sz val="10"/>
      <name val="Helvetica"/>
    </font>
    <font>
      <b/>
      <sz val="10"/>
      <name val="Helvetica"/>
      <family val="2"/>
    </font>
    <font>
      <sz val="10"/>
      <name val="Helvetica"/>
      <family val="2"/>
    </font>
    <font>
      <sz val="8"/>
      <name val="Helvetica"/>
      <family val="2"/>
    </font>
    <font>
      <b/>
      <sz val="10"/>
      <color indexed="10"/>
      <name val="Helvetica"/>
      <family val="2"/>
    </font>
    <font>
      <sz val="10"/>
      <color indexed="12"/>
      <name val="Helvetica"/>
      <family val="2"/>
    </font>
    <font>
      <sz val="10"/>
      <color indexed="10"/>
      <name val="Helvetica"/>
      <family val="2"/>
    </font>
    <font>
      <b/>
      <sz val="10"/>
      <color indexed="12"/>
      <name val="Helvetica"/>
      <family val="2"/>
    </font>
    <font>
      <sz val="10"/>
      <name val="Helvetica"/>
      <family val="2"/>
    </font>
    <font>
      <sz val="10"/>
      <name val="Helvetica"/>
      <family val="2"/>
    </font>
    <font>
      <b/>
      <sz val="14"/>
      <name val="Geneva"/>
      <family val="2"/>
    </font>
    <font>
      <sz val="10"/>
      <name val="Geneva"/>
      <family val="2"/>
    </font>
    <font>
      <b/>
      <sz val="10"/>
      <name val="Geneva"/>
      <family val="2"/>
    </font>
    <font>
      <b/>
      <sz val="10"/>
      <color indexed="8"/>
      <name val="Geneva"/>
      <family val="2"/>
    </font>
    <font>
      <sz val="10"/>
      <color indexed="12"/>
      <name val="Geneva"/>
      <family val="2"/>
    </font>
    <font>
      <sz val="10"/>
      <color indexed="17"/>
      <name val="Geneva"/>
      <family val="2"/>
    </font>
    <font>
      <sz val="10"/>
      <name val="Helvetica"/>
      <family val="2"/>
    </font>
    <font>
      <sz val="10"/>
      <color indexed="8"/>
      <name val="Geneva"/>
      <family val="2"/>
    </font>
    <font>
      <sz val="12"/>
      <name val="Helvetica"/>
      <family val="2"/>
    </font>
    <font>
      <b/>
      <sz val="10"/>
      <color indexed="17"/>
      <name val="Geneva"/>
      <family val="2"/>
    </font>
    <font>
      <b/>
      <sz val="12"/>
      <name val="Geneva"/>
      <family val="2"/>
    </font>
    <font>
      <vertAlign val="subscript"/>
      <sz val="10"/>
      <color indexed="12"/>
      <name val="Geneva"/>
      <family val="2"/>
    </font>
    <font>
      <b/>
      <sz val="12"/>
      <name val="Helvetica"/>
      <family val="2"/>
    </font>
    <font>
      <u/>
      <sz val="10"/>
      <color theme="10"/>
      <name val="Helvetica"/>
      <family val="2"/>
    </font>
    <font>
      <u/>
      <sz val="10"/>
      <color theme="11"/>
      <name val="Helvetica"/>
      <family val="2"/>
    </font>
    <font>
      <b/>
      <sz val="10"/>
      <color rgb="FFFF0000"/>
      <name val="Helvetica"/>
      <family val="2"/>
    </font>
    <font>
      <b/>
      <sz val="14"/>
      <name val="Helvetica"/>
      <family val="2"/>
    </font>
    <font>
      <sz val="10"/>
      <color rgb="FF0000D4"/>
      <name val="Helvetica"/>
      <family val="2"/>
    </font>
    <font>
      <b/>
      <sz val="12"/>
      <color rgb="FFFF0000"/>
      <name val="Helvetica"/>
      <family val="2"/>
    </font>
    <font>
      <b/>
      <sz val="8"/>
      <color indexed="12"/>
      <name val="Geneva"/>
      <family val="2"/>
    </font>
    <font>
      <b/>
      <sz val="8"/>
      <color indexed="17"/>
      <name val="Geneva"/>
      <family val="2"/>
    </font>
    <font>
      <sz val="8"/>
      <name val="Geneva"/>
      <family val="2"/>
    </font>
    <font>
      <u/>
      <sz val="12"/>
      <color theme="10"/>
      <name val="Helvetica"/>
      <family val="2"/>
    </font>
    <font>
      <sz val="9"/>
      <color indexed="81"/>
      <name val="Tahoma"/>
      <family val="2"/>
    </font>
    <font>
      <b/>
      <sz val="9"/>
      <color indexed="81"/>
      <name val="Tahoma"/>
      <family val="2"/>
    </font>
    <font>
      <sz val="11"/>
      <name val="Helvetica"/>
      <family val="2"/>
    </font>
    <font>
      <b/>
      <sz val="14"/>
      <color rgb="FFFFFF99"/>
      <name val="Geneva"/>
      <family val="2"/>
    </font>
    <font>
      <b/>
      <sz val="14"/>
      <color rgb="FF0000D4"/>
      <name val="Geneva"/>
      <family val="2"/>
    </font>
    <font>
      <b/>
      <sz val="14"/>
      <color rgb="FFCCFFFF"/>
      <name val="Geneva"/>
      <family val="2"/>
    </font>
    <font>
      <b/>
      <sz val="14"/>
      <color rgb="FFFF99CC"/>
      <name val="Geneva"/>
      <family val="2"/>
    </font>
    <font>
      <b/>
      <sz val="12"/>
      <color rgb="FFFFCC99"/>
      <name val="Geneva"/>
      <family val="2"/>
    </font>
    <font>
      <b/>
      <sz val="14"/>
      <color rgb="FFCC99FF"/>
      <name val="Geneva"/>
      <family val="2"/>
    </font>
    <font>
      <b/>
      <sz val="14"/>
      <color rgb="FF99CCFF"/>
      <name val="Geneva"/>
      <family val="2"/>
    </font>
    <font>
      <b/>
      <sz val="10"/>
      <color rgb="FF0000D4"/>
      <name val="Helvetica"/>
      <family val="2"/>
    </font>
    <font>
      <b/>
      <sz val="11"/>
      <name val="Geneva"/>
      <family val="2"/>
    </font>
    <font>
      <sz val="10"/>
      <color rgb="FF0000D4"/>
      <name val="Geneva"/>
      <family val="2"/>
    </font>
    <font>
      <sz val="11"/>
      <name val="Geneva"/>
      <family val="2"/>
    </font>
    <font>
      <sz val="10"/>
      <color rgb="FF000000"/>
      <name val="Geneva"/>
      <family val="2"/>
    </font>
    <font>
      <sz val="11"/>
      <color rgb="FF0000D4"/>
      <name val="Helvetica"/>
      <family val="2"/>
    </font>
    <font>
      <b/>
      <sz val="9"/>
      <color rgb="FF000000"/>
      <name val="Tahoma"/>
      <family val="2"/>
    </font>
    <font>
      <sz val="9"/>
      <color rgb="FF000000"/>
      <name val="Tahoma"/>
      <family val="2"/>
    </font>
    <font>
      <sz val="10"/>
      <color rgb="FFFF0000"/>
      <name val="Helvetica"/>
      <family val="2"/>
    </font>
  </fonts>
  <fills count="23">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13"/>
        <bgColor indexed="64"/>
      </patternFill>
    </fill>
    <fill>
      <patternFill patternType="solid">
        <fgColor indexed="45"/>
        <bgColor indexed="64"/>
      </patternFill>
    </fill>
    <fill>
      <patternFill patternType="solid">
        <fgColor indexed="47"/>
        <bgColor indexed="64"/>
      </patternFill>
    </fill>
    <fill>
      <patternFill patternType="solid">
        <fgColor indexed="46"/>
        <bgColor indexed="64"/>
      </patternFill>
    </fill>
    <fill>
      <patternFill patternType="solid">
        <fgColor indexed="44"/>
        <bgColor indexed="64"/>
      </patternFill>
    </fill>
    <fill>
      <patternFill patternType="solid">
        <fgColor theme="0" tint="-0.499984740745262"/>
        <bgColor indexed="64"/>
      </patternFill>
    </fill>
    <fill>
      <patternFill patternType="solid">
        <fgColor rgb="FFFFFF99"/>
        <bgColor rgb="FF000000"/>
      </patternFill>
    </fill>
    <fill>
      <patternFill patternType="solid">
        <fgColor rgb="FFFFFF00"/>
        <bgColor indexed="64"/>
      </patternFill>
    </fill>
    <fill>
      <patternFill patternType="solid">
        <fgColor theme="3" tint="0.79998168889431442"/>
        <bgColor indexed="64"/>
      </patternFill>
    </fill>
    <fill>
      <patternFill patternType="solid">
        <fgColor rgb="FF808080"/>
        <bgColor rgb="FF000000"/>
      </patternFill>
    </fill>
    <fill>
      <patternFill patternType="solid">
        <fgColor rgb="FFCCFFFF"/>
        <bgColor rgb="FF000000"/>
      </patternFill>
    </fill>
    <fill>
      <patternFill patternType="solid">
        <fgColor rgb="FFFF99CC"/>
        <bgColor rgb="FF000000"/>
      </patternFill>
    </fill>
    <fill>
      <patternFill patternType="solid">
        <fgColor rgb="FFFFCC99"/>
        <bgColor rgb="FF000000"/>
      </patternFill>
    </fill>
    <fill>
      <patternFill patternType="solid">
        <fgColor rgb="FFCC99FF"/>
        <bgColor rgb="FF000000"/>
      </patternFill>
    </fill>
    <fill>
      <patternFill patternType="solid">
        <fgColor rgb="FF99CCFF"/>
        <bgColor rgb="FF000000"/>
      </patternFill>
    </fill>
    <fill>
      <patternFill patternType="solid">
        <fgColor rgb="FFCCFFCC"/>
        <bgColor rgb="FF000000"/>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59999389629810485"/>
        <bgColor indexed="64"/>
      </patternFill>
    </fill>
  </fills>
  <borders count="11">
    <border>
      <left/>
      <right/>
      <top/>
      <bottom/>
      <diagonal/>
    </border>
    <border>
      <left style="thin">
        <color indexed="22"/>
      </left>
      <right style="thin">
        <color indexed="22"/>
      </right>
      <top style="thin">
        <color indexed="22"/>
      </top>
      <bottom style="thin">
        <color indexed="22"/>
      </bottom>
      <diagonal/>
    </border>
    <border>
      <left style="hair">
        <color auto="1"/>
      </left>
      <right style="hair">
        <color auto="1"/>
      </right>
      <top style="hair">
        <color auto="1"/>
      </top>
      <bottom style="hair">
        <color auto="1"/>
      </bottom>
      <diagonal/>
    </border>
    <border>
      <left style="hair">
        <color indexed="22"/>
      </left>
      <right style="hair">
        <color indexed="22"/>
      </right>
      <top style="hair">
        <color indexed="22"/>
      </top>
      <bottom style="hair">
        <color indexed="22"/>
      </bottom>
      <diagonal/>
    </border>
    <border>
      <left style="hair">
        <color indexed="22"/>
      </left>
      <right style="hair">
        <color indexed="22"/>
      </right>
      <top/>
      <bottom style="hair">
        <color indexed="22"/>
      </bottom>
      <diagonal/>
    </border>
    <border>
      <left style="thin">
        <color rgb="FFC0C0C0"/>
      </left>
      <right style="thin">
        <color rgb="FFC0C0C0"/>
      </right>
      <top style="thin">
        <color rgb="FFC0C0C0"/>
      </top>
      <bottom style="thin">
        <color rgb="FFC0C0C0"/>
      </bottom>
      <diagonal/>
    </border>
    <border>
      <left style="hair">
        <color rgb="FFC0C0C0"/>
      </left>
      <right style="hair">
        <color rgb="FFC0C0C0"/>
      </right>
      <top style="hair">
        <color rgb="FFC0C0C0"/>
      </top>
      <bottom/>
      <diagonal/>
    </border>
    <border>
      <left style="hair">
        <color rgb="FFC0C0C0"/>
      </left>
      <right/>
      <top style="hair">
        <color rgb="FFC0C0C0"/>
      </top>
      <bottom/>
      <diagonal/>
    </border>
    <border>
      <left/>
      <right/>
      <top style="hair">
        <color rgb="FFC0C0C0"/>
      </top>
      <bottom/>
      <diagonal/>
    </border>
    <border>
      <left/>
      <right/>
      <top/>
      <bottom style="thin">
        <color rgb="FFC0C0C0"/>
      </bottom>
      <diagonal/>
    </border>
    <border>
      <left style="dotted">
        <color rgb="FFC0C0C0"/>
      </left>
      <right style="dotted">
        <color rgb="FFC0C0C0"/>
      </right>
      <top style="dotted">
        <color rgb="FFC0C0C0"/>
      </top>
      <bottom style="dotted">
        <color rgb="FFC0C0C0"/>
      </bottom>
      <diagonal/>
    </border>
  </borders>
  <cellStyleXfs count="126">
    <xf numFmtId="0" fontId="0" fillId="0" borderId="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cellStyleXfs>
  <cellXfs count="233">
    <xf numFmtId="0" fontId="0" fillId="0" borderId="0" xfId="0"/>
    <xf numFmtId="0" fontId="0" fillId="0" borderId="0" xfId="0" applyAlignment="1">
      <alignment horizontal="center"/>
    </xf>
    <xf numFmtId="0" fontId="11" fillId="0" borderId="0" xfId="0" applyNumberFormat="1" applyFont="1" applyAlignment="1">
      <alignment horizontal="center"/>
    </xf>
    <xf numFmtId="0" fontId="15" fillId="0" borderId="0" xfId="0" applyFont="1" applyBorder="1" applyAlignment="1">
      <alignment horizontal="center" vertical="center" wrapText="1"/>
    </xf>
    <xf numFmtId="167" fontId="15" fillId="0" borderId="0" xfId="0" applyNumberFormat="1" applyFont="1" applyBorder="1" applyAlignment="1">
      <alignment horizontal="center" vertical="center" wrapText="1"/>
    </xf>
    <xf numFmtId="0" fontId="15" fillId="0" borderId="0" xfId="0" quotePrefix="1" applyFont="1" applyBorder="1" applyAlignment="1">
      <alignment horizontal="center" vertical="center" wrapText="1"/>
    </xf>
    <xf numFmtId="166" fontId="5" fillId="0" borderId="2" xfId="0" applyNumberFormat="1" applyFont="1" applyFill="1" applyBorder="1" applyAlignment="1">
      <alignment horizontal="center" vertical="center"/>
    </xf>
    <xf numFmtId="0" fontId="7" fillId="0" borderId="2" xfId="0" applyFont="1" applyBorder="1" applyAlignment="1">
      <alignment horizontal="center" vertical="center" wrapText="1"/>
    </xf>
    <xf numFmtId="0" fontId="8" fillId="0" borderId="2" xfId="0" applyFont="1" applyFill="1" applyBorder="1" applyAlignment="1">
      <alignment horizontal="center" vertical="center"/>
    </xf>
    <xf numFmtId="164" fontId="5" fillId="0" borderId="2" xfId="0" applyNumberFormat="1" applyFont="1" applyFill="1" applyBorder="1" applyAlignment="1">
      <alignment horizontal="center" vertical="center"/>
    </xf>
    <xf numFmtId="0" fontId="0" fillId="0" borderId="2" xfId="0" applyBorder="1"/>
    <xf numFmtId="0" fontId="8" fillId="0" borderId="2" xfId="0" applyFont="1" applyBorder="1" applyAlignment="1">
      <alignment horizontal="center"/>
    </xf>
    <xf numFmtId="0" fontId="4" fillId="0" borderId="2" xfId="0" applyFont="1" applyBorder="1"/>
    <xf numFmtId="0" fontId="8" fillId="0" borderId="2" xfId="0" applyFont="1" applyBorder="1"/>
    <xf numFmtId="0" fontId="9" fillId="0" borderId="2" xfId="0" applyFont="1" applyBorder="1" applyAlignment="1">
      <alignment horizontal="center"/>
    </xf>
    <xf numFmtId="0" fontId="9" fillId="0" borderId="2" xfId="0" applyFont="1" applyBorder="1"/>
    <xf numFmtId="0" fontId="7" fillId="0" borderId="2" xfId="0" applyFont="1" applyBorder="1"/>
    <xf numFmtId="0" fontId="7" fillId="0" borderId="2" xfId="0" applyFont="1" applyBorder="1" applyAlignment="1">
      <alignment horizontal="center"/>
    </xf>
    <xf numFmtId="14" fontId="7" fillId="0" borderId="2" xfId="0" applyNumberFormat="1" applyFont="1" applyBorder="1"/>
    <xf numFmtId="164" fontId="7" fillId="0" borderId="2" xfId="0" applyNumberFormat="1" applyFont="1" applyBorder="1" applyAlignment="1">
      <alignment horizontal="center" vertical="center"/>
    </xf>
    <xf numFmtId="164" fontId="7" fillId="0" borderId="2" xfId="0" applyNumberFormat="1" applyFont="1" applyFill="1" applyBorder="1" applyAlignment="1">
      <alignment horizontal="center" vertical="center"/>
    </xf>
    <xf numFmtId="164" fontId="7" fillId="0" borderId="2" xfId="0" applyNumberFormat="1" applyFont="1" applyBorder="1" applyAlignment="1">
      <alignment horizontal="center" vertical="center" wrapText="1"/>
    </xf>
    <xf numFmtId="2" fontId="7" fillId="0" borderId="2" xfId="0" applyNumberFormat="1" applyFont="1" applyBorder="1" applyAlignment="1">
      <alignment horizontal="center" vertical="center" wrapText="1"/>
    </xf>
    <xf numFmtId="164" fontId="7" fillId="0" borderId="2" xfId="0" applyNumberFormat="1" applyFont="1" applyFill="1" applyBorder="1" applyAlignment="1">
      <alignment horizontal="center" vertical="center" wrapText="1"/>
    </xf>
    <xf numFmtId="0" fontId="7" fillId="0" borderId="2" xfId="0" applyFont="1" applyBorder="1" applyAlignment="1">
      <alignment horizontal="center" wrapText="1"/>
    </xf>
    <xf numFmtId="0" fontId="0" fillId="0" borderId="2" xfId="0" applyBorder="1" applyAlignment="1">
      <alignment horizontal="center"/>
    </xf>
    <xf numFmtId="1" fontId="0" fillId="0" borderId="2" xfId="0" applyNumberFormat="1" applyBorder="1" applyAlignment="1">
      <alignment horizontal="center"/>
    </xf>
    <xf numFmtId="168" fontId="0" fillId="0" borderId="0" xfId="0" applyNumberFormat="1" applyAlignment="1">
      <alignment horizontal="center"/>
    </xf>
    <xf numFmtId="167" fontId="0" fillId="0" borderId="0" xfId="0" applyNumberFormat="1" applyAlignment="1">
      <alignment horizontal="center"/>
    </xf>
    <xf numFmtId="164" fontId="0" fillId="0" borderId="0" xfId="0" applyNumberFormat="1" applyAlignment="1">
      <alignment horizontal="center"/>
    </xf>
    <xf numFmtId="0" fontId="12" fillId="0" borderId="0" xfId="0" applyFont="1"/>
    <xf numFmtId="0" fontId="12" fillId="0" borderId="0" xfId="0" applyFont="1" applyAlignment="1">
      <alignment horizontal="center"/>
    </xf>
    <xf numFmtId="0" fontId="12" fillId="0" borderId="0" xfId="0" applyNumberFormat="1" applyFont="1" applyAlignment="1">
      <alignment horizontal="center"/>
    </xf>
    <xf numFmtId="168" fontId="12" fillId="0" borderId="0" xfId="0" applyNumberFormat="1" applyFont="1" applyAlignment="1">
      <alignment horizontal="center"/>
    </xf>
    <xf numFmtId="167" fontId="12" fillId="0" borderId="0" xfId="0" applyNumberFormat="1" applyFont="1" applyAlignment="1">
      <alignment horizontal="center"/>
    </xf>
    <xf numFmtId="164" fontId="12" fillId="0" borderId="0" xfId="0" applyNumberFormat="1" applyFont="1" applyAlignment="1">
      <alignment horizontal="center"/>
    </xf>
    <xf numFmtId="0" fontId="13" fillId="0" borderId="0" xfId="0" applyFont="1" applyAlignment="1">
      <alignment horizontal="center"/>
    </xf>
    <xf numFmtId="0" fontId="13" fillId="0" borderId="0" xfId="0" applyNumberFormat="1" applyFont="1" applyAlignment="1">
      <alignment horizontal="center"/>
    </xf>
    <xf numFmtId="168" fontId="13" fillId="0" borderId="0" xfId="0" applyNumberFormat="1" applyFont="1" applyAlignment="1">
      <alignment horizontal="center"/>
    </xf>
    <xf numFmtId="167" fontId="13" fillId="0" borderId="0" xfId="0" applyNumberFormat="1" applyFont="1" applyAlignment="1">
      <alignment horizontal="center"/>
    </xf>
    <xf numFmtId="164" fontId="13" fillId="0" borderId="0" xfId="0" applyNumberFormat="1" applyFont="1" applyAlignment="1">
      <alignment horizontal="center"/>
    </xf>
    <xf numFmtId="0" fontId="13" fillId="0" borderId="0" xfId="0" applyFont="1"/>
    <xf numFmtId="0" fontId="19" fillId="0" borderId="0" xfId="0" applyFont="1" applyAlignment="1">
      <alignment horizontal="center"/>
    </xf>
    <xf numFmtId="0" fontId="15" fillId="0" borderId="0" xfId="0" applyNumberFormat="1" applyFont="1" applyAlignment="1">
      <alignment horizontal="center"/>
    </xf>
    <xf numFmtId="0" fontId="15" fillId="0" borderId="0" xfId="0" applyFont="1" applyAlignment="1">
      <alignment horizontal="center"/>
    </xf>
    <xf numFmtId="167" fontId="15" fillId="0" borderId="0" xfId="0" applyNumberFormat="1" applyFont="1" applyAlignment="1">
      <alignment horizontal="center"/>
    </xf>
    <xf numFmtId="0" fontId="19" fillId="0" borderId="0" xfId="0" applyFont="1"/>
    <xf numFmtId="0" fontId="15" fillId="0" borderId="0" xfId="0" applyFont="1" applyAlignment="1">
      <alignment horizontal="center" vertical="center" wrapText="1"/>
    </xf>
    <xf numFmtId="0" fontId="14" fillId="0" borderId="0" xfId="0" applyFont="1" applyAlignment="1">
      <alignment horizontal="center" vertical="center" wrapText="1"/>
    </xf>
    <xf numFmtId="0" fontId="17" fillId="0" borderId="0" xfId="0" applyFont="1"/>
    <xf numFmtId="164" fontId="14" fillId="3" borderId="1" xfId="0" applyNumberFormat="1" applyFont="1" applyFill="1" applyBorder="1" applyAlignment="1">
      <alignment horizontal="center" vertical="center" wrapText="1"/>
    </xf>
    <xf numFmtId="164" fontId="14" fillId="2" borderId="1" xfId="0" applyNumberFormat="1" applyFont="1" applyFill="1" applyBorder="1" applyAlignment="1">
      <alignment horizontal="center" vertical="center" wrapText="1"/>
    </xf>
    <xf numFmtId="164" fontId="14" fillId="5" borderId="1" xfId="0" applyNumberFormat="1" applyFont="1" applyFill="1" applyBorder="1" applyAlignment="1">
      <alignment horizontal="center" vertical="center" wrapText="1"/>
    </xf>
    <xf numFmtId="164" fontId="14" fillId="6"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169" fontId="14" fillId="0" borderId="1" xfId="0" applyNumberFormat="1" applyFont="1" applyFill="1" applyBorder="1" applyAlignment="1">
      <alignment horizontal="center" vertical="center" wrapText="1"/>
    </xf>
    <xf numFmtId="166" fontId="14" fillId="0" borderId="1" xfId="0" applyNumberFormat="1" applyFont="1" applyFill="1" applyBorder="1" applyAlignment="1">
      <alignment horizontal="center" vertical="center" wrapText="1"/>
    </xf>
    <xf numFmtId="166" fontId="14" fillId="7" borderId="1" xfId="0" applyNumberFormat="1" applyFont="1" applyFill="1" applyBorder="1" applyAlignment="1">
      <alignment horizontal="center" vertical="center" wrapText="1"/>
    </xf>
    <xf numFmtId="2" fontId="14" fillId="0" borderId="1" xfId="0" applyNumberFormat="1" applyFont="1" applyFill="1" applyBorder="1" applyAlignment="1">
      <alignment horizontal="center" vertical="center" wrapText="1"/>
    </xf>
    <xf numFmtId="0" fontId="0" fillId="0" borderId="3" xfId="0" applyFill="1" applyBorder="1" applyAlignment="1">
      <alignment horizontal="center"/>
    </xf>
    <xf numFmtId="166" fontId="0" fillId="0" borderId="3" xfId="0" applyNumberFormat="1" applyFill="1" applyBorder="1"/>
    <xf numFmtId="164" fontId="0" fillId="0" borderId="3" xfId="0" applyNumberFormat="1" applyFill="1" applyBorder="1"/>
    <xf numFmtId="0" fontId="0" fillId="0" borderId="3" xfId="0" applyFill="1" applyBorder="1"/>
    <xf numFmtId="0" fontId="11" fillId="0" borderId="3" xfId="0" applyFont="1" applyFill="1" applyBorder="1" applyAlignment="1">
      <alignment horizontal="center"/>
    </xf>
    <xf numFmtId="0" fontId="11" fillId="0" borderId="3" xfId="0" applyFont="1" applyFill="1" applyBorder="1" applyAlignment="1">
      <alignment horizontal="center" vertical="center"/>
    </xf>
    <xf numFmtId="164" fontId="11" fillId="0" borderId="3" xfId="0" applyNumberFormat="1" applyFont="1" applyFill="1" applyBorder="1" applyAlignment="1">
      <alignment horizontal="center"/>
    </xf>
    <xf numFmtId="170" fontId="11" fillId="0" borderId="3" xfId="0" applyNumberFormat="1" applyFont="1" applyFill="1" applyBorder="1" applyAlignment="1">
      <alignment horizontal="center" vertical="center"/>
    </xf>
    <xf numFmtId="166" fontId="11" fillId="0" borderId="3" xfId="0" applyNumberFormat="1" applyFont="1" applyFill="1" applyBorder="1" applyAlignment="1">
      <alignment horizontal="center" vertical="center" wrapText="1"/>
    </xf>
    <xf numFmtId="4" fontId="11" fillId="0" borderId="3" xfId="0" applyNumberFormat="1" applyFont="1" applyFill="1" applyBorder="1" applyAlignment="1">
      <alignment horizontal="center" vertical="center" wrapText="1"/>
    </xf>
    <xf numFmtId="0" fontId="16" fillId="0" borderId="3" xfId="0" applyFont="1" applyFill="1" applyBorder="1"/>
    <xf numFmtId="0" fontId="16" fillId="0" borderId="3" xfId="0" applyFont="1" applyFill="1" applyBorder="1" applyAlignment="1">
      <alignment horizontal="center"/>
    </xf>
    <xf numFmtId="0" fontId="16" fillId="0" borderId="3" xfId="0" applyNumberFormat="1" applyFont="1" applyFill="1" applyBorder="1" applyAlignment="1">
      <alignment horizontal="center"/>
    </xf>
    <xf numFmtId="167" fontId="16" fillId="0" borderId="3" xfId="0" applyNumberFormat="1" applyFont="1" applyFill="1" applyBorder="1"/>
    <xf numFmtId="165" fontId="16" fillId="0" borderId="3" xfId="0" applyNumberFormat="1" applyFont="1" applyFill="1" applyBorder="1"/>
    <xf numFmtId="164" fontId="16" fillId="0" borderId="3" xfId="0" applyNumberFormat="1" applyFont="1" applyFill="1" applyBorder="1"/>
    <xf numFmtId="166" fontId="16" fillId="0" borderId="3" xfId="0" applyNumberFormat="1" applyFont="1" applyFill="1" applyBorder="1"/>
    <xf numFmtId="167" fontId="6" fillId="0" borderId="3" xfId="0" applyNumberFormat="1" applyFont="1" applyFill="1" applyBorder="1"/>
    <xf numFmtId="165" fontId="0" fillId="0" borderId="3" xfId="0" applyNumberFormat="1" applyFill="1" applyBorder="1"/>
    <xf numFmtId="0" fontId="11" fillId="0" borderId="4" xfId="0" applyFont="1" applyFill="1" applyBorder="1" applyAlignment="1">
      <alignment horizontal="center" vertical="center"/>
    </xf>
    <xf numFmtId="170" fontId="11" fillId="0" borderId="4" xfId="0" applyNumberFormat="1" applyFont="1" applyFill="1" applyBorder="1" applyAlignment="1">
      <alignment horizontal="center" vertical="center"/>
    </xf>
    <xf numFmtId="166" fontId="11" fillId="0" borderId="4" xfId="0" applyNumberFormat="1" applyFont="1" applyFill="1" applyBorder="1" applyAlignment="1">
      <alignment horizontal="center" vertical="center" wrapText="1"/>
    </xf>
    <xf numFmtId="4" fontId="14" fillId="8" borderId="1" xfId="0" applyNumberFormat="1" applyFont="1" applyFill="1" applyBorder="1" applyAlignment="1">
      <alignment horizontal="center" vertical="center" wrapText="1"/>
    </xf>
    <xf numFmtId="2" fontId="11" fillId="0" borderId="4" xfId="0" applyNumberFormat="1" applyFont="1" applyFill="1" applyBorder="1" applyAlignment="1">
      <alignment horizontal="center" vertical="center" wrapText="1"/>
    </xf>
    <xf numFmtId="0" fontId="18" fillId="0" borderId="0" xfId="0" applyFont="1" applyFill="1" applyBorder="1"/>
    <xf numFmtId="0" fontId="20" fillId="0" borderId="0" xfId="0" applyFont="1" applyFill="1" applyBorder="1" applyAlignment="1">
      <alignment horizontal="center" vertical="center"/>
    </xf>
    <xf numFmtId="166" fontId="0" fillId="0" borderId="2" xfId="0" applyNumberFormat="1" applyBorder="1"/>
    <xf numFmtId="166" fontId="0" fillId="0" borderId="2" xfId="0" applyNumberFormat="1" applyBorder="1" applyAlignment="1">
      <alignment horizontal="center"/>
    </xf>
    <xf numFmtId="0" fontId="22" fillId="0" borderId="0" xfId="0" applyFont="1"/>
    <xf numFmtId="0" fontId="22" fillId="0" borderId="0" xfId="0" applyFont="1" applyAlignment="1">
      <alignment wrapText="1"/>
    </xf>
    <xf numFmtId="2" fontId="0" fillId="0" borderId="2" xfId="0" applyNumberFormat="1" applyBorder="1" applyAlignment="1">
      <alignment horizontal="center"/>
    </xf>
    <xf numFmtId="0" fontId="0" fillId="0" borderId="0" xfId="0" applyAlignment="1">
      <alignment horizontal="left"/>
    </xf>
    <xf numFmtId="0" fontId="26" fillId="0" borderId="0" xfId="0" applyFont="1"/>
    <xf numFmtId="0" fontId="18" fillId="0" borderId="0" xfId="0" applyFont="1"/>
    <xf numFmtId="0" fontId="18" fillId="0" borderId="0" xfId="0" applyFont="1" applyFill="1"/>
    <xf numFmtId="166" fontId="7" fillId="0" borderId="2" xfId="0" applyNumberFormat="1" applyFont="1" applyFill="1" applyBorder="1" applyAlignment="1">
      <alignment horizontal="center" vertical="center"/>
    </xf>
    <xf numFmtId="0" fontId="13" fillId="0" borderId="0" xfId="0" applyFont="1" applyAlignment="1">
      <alignment horizontal="right"/>
    </xf>
    <xf numFmtId="0" fontId="13" fillId="12" borderId="0" xfId="0" applyFont="1" applyFill="1" applyAlignment="1">
      <alignment horizontal="center"/>
    </xf>
    <xf numFmtId="164" fontId="0" fillId="12" borderId="0" xfId="0" applyNumberFormat="1" applyFill="1" applyAlignment="1">
      <alignment horizontal="center"/>
    </xf>
    <xf numFmtId="167" fontId="13" fillId="12" borderId="0" xfId="0" applyNumberFormat="1" applyFont="1" applyFill="1" applyAlignment="1">
      <alignment horizontal="center"/>
    </xf>
    <xf numFmtId="0" fontId="29" fillId="0" borderId="0" xfId="0" applyFont="1" applyFill="1" applyAlignment="1">
      <alignment horizontal="center"/>
    </xf>
    <xf numFmtId="15" fontId="29" fillId="0" borderId="0" xfId="0" applyNumberFormat="1" applyFont="1" applyFill="1" applyAlignment="1">
      <alignment horizontal="center"/>
    </xf>
    <xf numFmtId="0" fontId="31" fillId="0" borderId="0" xfId="0" applyFont="1" applyAlignment="1">
      <alignment horizontal="center"/>
    </xf>
    <xf numFmtId="0" fontId="31" fillId="0" borderId="0" xfId="0" applyFont="1"/>
    <xf numFmtId="0" fontId="12" fillId="0" borderId="0" xfId="0" applyFont="1" applyAlignment="1">
      <alignment horizontal="right"/>
    </xf>
    <xf numFmtId="0" fontId="0" fillId="12" borderId="0" xfId="0" applyFill="1" applyAlignment="1">
      <alignment horizontal="center"/>
    </xf>
    <xf numFmtId="168" fontId="0" fillId="12" borderId="0" xfId="0" applyNumberFormat="1" applyFill="1" applyAlignment="1">
      <alignment horizontal="center"/>
    </xf>
    <xf numFmtId="0" fontId="15" fillId="4" borderId="0" xfId="0" applyFont="1" applyFill="1" applyBorder="1" applyAlignment="1">
      <alignment horizontal="center" vertical="center" wrapText="1"/>
    </xf>
    <xf numFmtId="0" fontId="15" fillId="0" borderId="0" xfId="0" applyFont="1" applyAlignment="1">
      <alignment horizontal="center" vertical="center"/>
    </xf>
    <xf numFmtId="164" fontId="15" fillId="0" borderId="0" xfId="0" applyNumberFormat="1" applyFont="1" applyAlignment="1">
      <alignment horizontal="center" vertical="center"/>
    </xf>
    <xf numFmtId="167" fontId="14" fillId="0" borderId="0" xfId="0" applyNumberFormat="1" applyFont="1" applyAlignment="1">
      <alignment horizontal="center" vertical="center" wrapText="1"/>
    </xf>
    <xf numFmtId="0" fontId="14" fillId="0" borderId="0" xfId="0" applyNumberFormat="1" applyFont="1" applyAlignment="1">
      <alignment horizontal="center" vertical="center" wrapText="1"/>
    </xf>
    <xf numFmtId="168" fontId="14" fillId="0" borderId="0" xfId="0" applyNumberFormat="1" applyFont="1" applyAlignment="1">
      <alignment horizontal="center" vertical="center" wrapText="1"/>
    </xf>
    <xf numFmtId="164" fontId="14" fillId="0" borderId="0" xfId="0" applyNumberFormat="1" applyFont="1" applyAlignment="1">
      <alignment horizontal="center" vertical="center" wrapText="1"/>
    </xf>
    <xf numFmtId="0" fontId="17" fillId="0" borderId="0" xfId="0" applyFont="1" applyAlignment="1">
      <alignment horizontal="center"/>
    </xf>
    <xf numFmtId="0" fontId="17" fillId="0" borderId="0" xfId="0" quotePrefix="1" applyFont="1" applyAlignment="1">
      <alignment horizontal="center"/>
    </xf>
    <xf numFmtId="0" fontId="23" fillId="0" borderId="0" xfId="125"/>
    <xf numFmtId="0" fontId="18" fillId="0" borderId="0" xfId="0" applyFont="1" applyAlignment="1">
      <alignment horizontal="right"/>
    </xf>
    <xf numFmtId="0" fontId="32" fillId="0" borderId="0" xfId="125" applyFont="1"/>
    <xf numFmtId="0" fontId="25" fillId="0" borderId="0" xfId="0" applyFont="1" applyAlignment="1">
      <alignment horizontal="center"/>
    </xf>
    <xf numFmtId="0" fontId="0" fillId="0" borderId="0" xfId="0" applyFill="1" applyAlignment="1">
      <alignment horizontal="left"/>
    </xf>
    <xf numFmtId="0" fontId="0" fillId="0" borderId="0" xfId="0" applyFill="1" applyAlignment="1">
      <alignment horizontal="center"/>
    </xf>
    <xf numFmtId="0" fontId="30" fillId="0" borderId="0" xfId="0" applyFont="1" applyFill="1" applyAlignment="1">
      <alignment horizontal="center"/>
    </xf>
    <xf numFmtId="0" fontId="10"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center"/>
    </xf>
    <xf numFmtId="0" fontId="13" fillId="0" borderId="0" xfId="0" applyFont="1" applyFill="1" applyAlignment="1">
      <alignment horizontal="left"/>
    </xf>
    <xf numFmtId="0" fontId="13" fillId="0" borderId="0" xfId="0" applyFont="1" applyFill="1" applyAlignment="1">
      <alignment horizontal="center"/>
    </xf>
    <xf numFmtId="0" fontId="19" fillId="0" borderId="0" xfId="0" applyFont="1" applyFill="1"/>
    <xf numFmtId="0" fontId="15" fillId="0" borderId="0" xfId="0" applyFont="1" applyFill="1" applyAlignment="1">
      <alignment horizontal="center" vertical="center" wrapText="1"/>
    </xf>
    <xf numFmtId="0" fontId="14" fillId="0" borderId="0" xfId="0" applyFont="1" applyFill="1" applyAlignment="1">
      <alignment horizontal="center" vertical="center" wrapText="1"/>
    </xf>
    <xf numFmtId="49" fontId="17" fillId="0" borderId="0" xfId="0" applyNumberFormat="1" applyFont="1" applyFill="1" applyAlignment="1">
      <alignment horizontal="center"/>
    </xf>
    <xf numFmtId="1" fontId="17" fillId="0" borderId="0" xfId="0" applyNumberFormat="1" applyFont="1" applyFill="1" applyAlignment="1">
      <alignment horizontal="center"/>
    </xf>
    <xf numFmtId="0" fontId="25" fillId="0" borderId="0" xfId="0" applyFont="1" applyFill="1" applyAlignment="1">
      <alignment horizontal="left"/>
    </xf>
    <xf numFmtId="0" fontId="25" fillId="11" borderId="0" xfId="0" applyFont="1" applyFill="1" applyAlignment="1">
      <alignment horizontal="center"/>
    </xf>
    <xf numFmtId="0" fontId="0" fillId="0" borderId="3" xfId="0" applyFill="1" applyBorder="1" applyAlignment="1">
      <alignment horizontal="left"/>
    </xf>
    <xf numFmtId="0" fontId="11" fillId="0" borderId="4" xfId="0" applyFont="1" applyFill="1" applyBorder="1" applyAlignment="1">
      <alignment horizontal="left" vertical="center"/>
    </xf>
    <xf numFmtId="0" fontId="11" fillId="0" borderId="3" xfId="0" applyFont="1" applyFill="1" applyBorder="1" applyAlignment="1">
      <alignment horizontal="left" vertical="center"/>
    </xf>
    <xf numFmtId="0" fontId="16" fillId="0" borderId="3" xfId="0" applyFont="1" applyFill="1" applyBorder="1" applyAlignment="1">
      <alignment horizontal="left"/>
    </xf>
    <xf numFmtId="14" fontId="1" fillId="0" borderId="2" xfId="0" applyNumberFormat="1" applyFont="1" applyFill="1" applyBorder="1" applyAlignment="1">
      <alignment horizontal="center"/>
    </xf>
    <xf numFmtId="166" fontId="9" fillId="0" borderId="2" xfId="0" applyNumberFormat="1" applyFont="1" applyFill="1" applyBorder="1" applyAlignment="1">
      <alignment horizontal="center"/>
    </xf>
    <xf numFmtId="49" fontId="35" fillId="0" borderId="6" xfId="0" applyNumberFormat="1" applyFont="1" applyFill="1" applyBorder="1"/>
    <xf numFmtId="0" fontId="20" fillId="0" borderId="6" xfId="0" applyFont="1" applyFill="1" applyBorder="1" applyAlignment="1">
      <alignment horizontal="center" vertical="center"/>
    </xf>
    <xf numFmtId="164" fontId="36" fillId="13" borderId="7" xfId="0" applyNumberFormat="1" applyFont="1" applyFill="1" applyBorder="1"/>
    <xf numFmtId="164" fontId="37" fillId="13" borderId="8" xfId="0" applyNumberFormat="1" applyFont="1" applyFill="1" applyBorder="1"/>
    <xf numFmtId="164" fontId="38" fillId="13" borderId="8" xfId="0" applyNumberFormat="1" applyFont="1" applyFill="1" applyBorder="1"/>
    <xf numFmtId="164" fontId="39" fillId="13" borderId="8" xfId="0" applyNumberFormat="1" applyFont="1" applyFill="1" applyBorder="1"/>
    <xf numFmtId="164" fontId="40" fillId="13" borderId="8" xfId="0" applyNumberFormat="1" applyFont="1" applyFill="1" applyBorder="1"/>
    <xf numFmtId="2" fontId="41" fillId="13" borderId="8" xfId="0" applyNumberFormat="1" applyFont="1" applyFill="1" applyBorder="1"/>
    <xf numFmtId="2" fontId="37" fillId="13" borderId="8" xfId="0" applyNumberFormat="1" applyFont="1" applyFill="1" applyBorder="1"/>
    <xf numFmtId="2" fontId="42" fillId="13" borderId="8" xfId="0" applyNumberFormat="1" applyFont="1" applyFill="1" applyBorder="1"/>
    <xf numFmtId="0" fontId="43" fillId="0" borderId="5" xfId="0" applyFont="1" applyFill="1" applyBorder="1" applyAlignment="1">
      <alignment horizontal="center" vertical="center"/>
    </xf>
    <xf numFmtId="164" fontId="44" fillId="0" borderId="0" xfId="0" applyNumberFormat="1" applyFont="1" applyFill="1" applyBorder="1" applyAlignment="1">
      <alignment horizontal="center" vertical="center"/>
    </xf>
    <xf numFmtId="164" fontId="36" fillId="13" borderId="9" xfId="0" applyNumberFormat="1" applyFont="1" applyFill="1" applyBorder="1"/>
    <xf numFmtId="164" fontId="38" fillId="13" borderId="9" xfId="0" applyNumberFormat="1" applyFont="1" applyFill="1" applyBorder="1"/>
    <xf numFmtId="164" fontId="39" fillId="13" borderId="9" xfId="0" applyNumberFormat="1" applyFont="1" applyFill="1" applyBorder="1"/>
    <xf numFmtId="164" fontId="40" fillId="13" borderId="9" xfId="0" applyNumberFormat="1" applyFont="1" applyFill="1" applyBorder="1"/>
    <xf numFmtId="166" fontId="41" fillId="13" borderId="9" xfId="0" applyNumberFormat="1" applyFont="1" applyFill="1" applyBorder="1"/>
    <xf numFmtId="166" fontId="37" fillId="13" borderId="9" xfId="0" applyNumberFormat="1" applyFont="1" applyFill="1" applyBorder="1"/>
    <xf numFmtId="0" fontId="42" fillId="13" borderId="9" xfId="0" applyFont="1" applyFill="1" applyBorder="1"/>
    <xf numFmtId="0" fontId="37" fillId="13" borderId="9" xfId="0" applyFont="1" applyFill="1" applyBorder="1"/>
    <xf numFmtId="0" fontId="45" fillId="0" borderId="5" xfId="0" applyFont="1" applyFill="1" applyBorder="1" applyAlignment="1">
      <alignment horizontal="center" vertical="center" wrapText="1"/>
    </xf>
    <xf numFmtId="164" fontId="45" fillId="10" borderId="5" xfId="0" applyNumberFormat="1" applyFont="1" applyFill="1" applyBorder="1" applyAlignment="1">
      <alignment horizontal="center" vertical="center" wrapText="1"/>
    </xf>
    <xf numFmtId="164" fontId="45" fillId="14" borderId="5" xfId="0" applyNumberFormat="1" applyFont="1" applyFill="1" applyBorder="1" applyAlignment="1">
      <alignment horizontal="center" vertical="center" wrapText="1"/>
    </xf>
    <xf numFmtId="164" fontId="45" fillId="15" borderId="5" xfId="0" applyNumberFormat="1" applyFont="1" applyFill="1" applyBorder="1" applyAlignment="1">
      <alignment horizontal="center" vertical="center" wrapText="1"/>
    </xf>
    <xf numFmtId="164" fontId="45" fillId="16" borderId="5" xfId="0" applyNumberFormat="1" applyFont="1" applyFill="1" applyBorder="1" applyAlignment="1">
      <alignment horizontal="center" vertical="center" wrapText="1"/>
    </xf>
    <xf numFmtId="2" fontId="45" fillId="17" borderId="5" xfId="0" applyNumberFormat="1" applyFont="1" applyFill="1" applyBorder="1" applyAlignment="1">
      <alignment horizontal="center" vertical="center" wrapText="1"/>
    </xf>
    <xf numFmtId="2" fontId="45" fillId="18" borderId="5" xfId="0" applyNumberFormat="1" applyFont="1" applyFill="1" applyBorder="1" applyAlignment="1">
      <alignment horizontal="center" vertical="center" wrapText="1"/>
    </xf>
    <xf numFmtId="164" fontId="43" fillId="0" borderId="5" xfId="0" applyNumberFormat="1" applyFont="1" applyFill="1" applyBorder="1" applyAlignment="1">
      <alignment horizontal="center" vertical="center" wrapText="1"/>
    </xf>
    <xf numFmtId="49" fontId="46" fillId="0" borderId="10" xfId="0" applyNumberFormat="1" applyFont="1" applyFill="1" applyBorder="1" applyAlignment="1">
      <alignment horizontal="center" vertical="center"/>
    </xf>
    <xf numFmtId="0" fontId="47" fillId="0" borderId="10" xfId="0" applyFont="1" applyFill="1" applyBorder="1" applyAlignment="1">
      <alignment horizontal="center"/>
    </xf>
    <xf numFmtId="166" fontId="47" fillId="0" borderId="10" xfId="0" applyNumberFormat="1" applyFont="1" applyFill="1" applyBorder="1" applyAlignment="1">
      <alignment horizontal="center"/>
    </xf>
    <xf numFmtId="166" fontId="11" fillId="0" borderId="10" xfId="0" applyNumberFormat="1" applyFont="1" applyFill="1" applyBorder="1" applyAlignment="1">
      <alignment horizontal="center" vertical="center" wrapText="1"/>
    </xf>
    <xf numFmtId="166" fontId="48" fillId="19" borderId="5" xfId="0" applyNumberFormat="1" applyFont="1" applyFill="1" applyBorder="1" applyAlignment="1">
      <alignment horizontal="center" vertical="center"/>
    </xf>
    <xf numFmtId="166" fontId="27" fillId="19" borderId="5" xfId="0" applyNumberFormat="1" applyFont="1" applyFill="1" applyBorder="1" applyAlignment="1">
      <alignment horizontal="center" vertical="center" wrapText="1"/>
    </xf>
    <xf numFmtId="166" fontId="27" fillId="19" borderId="5" xfId="0" applyNumberFormat="1" applyFont="1" applyFill="1" applyBorder="1" applyAlignment="1">
      <alignment horizontal="center" vertical="center"/>
    </xf>
    <xf numFmtId="2" fontId="27" fillId="19" borderId="5" xfId="0" applyNumberFormat="1" applyFont="1" applyFill="1" applyBorder="1" applyAlignment="1">
      <alignment horizontal="center" vertical="center"/>
    </xf>
    <xf numFmtId="166" fontId="27" fillId="19" borderId="5" xfId="0" applyNumberFormat="1" applyFont="1" applyFill="1" applyBorder="1"/>
    <xf numFmtId="166" fontId="48" fillId="16" borderId="5" xfId="0" applyNumberFormat="1" applyFont="1" applyFill="1" applyBorder="1" applyAlignment="1">
      <alignment horizontal="center" vertical="center"/>
    </xf>
    <xf numFmtId="166" fontId="27" fillId="16" borderId="5" xfId="0" applyNumberFormat="1" applyFont="1" applyFill="1" applyBorder="1" applyAlignment="1">
      <alignment horizontal="center" vertical="center" wrapText="1"/>
    </xf>
    <xf numFmtId="166" fontId="27" fillId="16" borderId="5" xfId="0" applyNumberFormat="1" applyFont="1" applyFill="1" applyBorder="1" applyAlignment="1">
      <alignment horizontal="center" vertical="center"/>
    </xf>
    <xf numFmtId="2" fontId="27" fillId="16" borderId="5" xfId="0" applyNumberFormat="1" applyFont="1" applyFill="1" applyBorder="1" applyAlignment="1">
      <alignment horizontal="center" vertical="center"/>
    </xf>
    <xf numFmtId="166" fontId="27" fillId="16" borderId="5" xfId="0" applyNumberFormat="1" applyFont="1" applyFill="1" applyBorder="1"/>
    <xf numFmtId="164" fontId="48" fillId="14" borderId="5" xfId="0" applyNumberFormat="1" applyFont="1" applyFill="1" applyBorder="1" applyAlignment="1">
      <alignment horizontal="center" vertical="center"/>
    </xf>
    <xf numFmtId="166" fontId="27" fillId="14" borderId="5" xfId="0" applyNumberFormat="1" applyFont="1" applyFill="1" applyBorder="1" applyAlignment="1">
      <alignment horizontal="center" vertical="center" wrapText="1"/>
    </xf>
    <xf numFmtId="166" fontId="27" fillId="14" borderId="5" xfId="0" applyNumberFormat="1" applyFont="1" applyFill="1" applyBorder="1" applyAlignment="1">
      <alignment horizontal="center" vertical="center"/>
    </xf>
    <xf numFmtId="10" fontId="27" fillId="14" borderId="5" xfId="0" applyNumberFormat="1" applyFont="1" applyFill="1" applyBorder="1" applyAlignment="1">
      <alignment horizontal="center" vertical="center"/>
    </xf>
    <xf numFmtId="10" fontId="27" fillId="14" borderId="5" xfId="0" applyNumberFormat="1" applyFont="1" applyFill="1" applyBorder="1"/>
    <xf numFmtId="10" fontId="26" fillId="0" borderId="0" xfId="0" applyNumberFormat="1" applyFont="1"/>
    <xf numFmtId="49" fontId="18" fillId="0" borderId="6" xfId="0" applyNumberFormat="1" applyFont="1" applyFill="1" applyBorder="1"/>
    <xf numFmtId="2" fontId="37" fillId="0" borderId="0" xfId="0" applyNumberFormat="1" applyFont="1" applyFill="1" applyBorder="1"/>
    <xf numFmtId="49" fontId="11" fillId="0" borderId="10" xfId="0" applyNumberFormat="1" applyFont="1" applyFill="1" applyBorder="1" applyAlignment="1">
      <alignment horizontal="center" vertical="center"/>
    </xf>
    <xf numFmtId="2" fontId="47" fillId="0" borderId="10" xfId="0" applyNumberFormat="1" applyFont="1" applyFill="1" applyBorder="1" applyAlignment="1">
      <alignment horizontal="center"/>
    </xf>
    <xf numFmtId="49" fontId="27" fillId="19" borderId="5" xfId="0" applyNumberFormat="1" applyFont="1" applyFill="1" applyBorder="1" applyAlignment="1">
      <alignment horizontal="center" vertical="center"/>
    </xf>
    <xf numFmtId="49" fontId="27" fillId="16" borderId="5" xfId="0" applyNumberFormat="1" applyFont="1" applyFill="1" applyBorder="1" applyAlignment="1">
      <alignment horizontal="center" vertical="center"/>
    </xf>
    <xf numFmtId="164" fontId="27" fillId="14" borderId="5" xfId="0" applyNumberFormat="1" applyFont="1" applyFill="1" applyBorder="1" applyAlignment="1">
      <alignment horizontal="center" vertical="center"/>
    </xf>
    <xf numFmtId="0" fontId="47" fillId="11" borderId="10" xfId="0" applyFont="1" applyFill="1" applyBorder="1" applyAlignment="1">
      <alignment horizontal="center"/>
    </xf>
    <xf numFmtId="0" fontId="11" fillId="20" borderId="3" xfId="0" applyFont="1" applyFill="1" applyBorder="1" applyAlignment="1">
      <alignment horizontal="center" vertical="center"/>
    </xf>
    <xf numFmtId="0" fontId="0" fillId="20" borderId="0" xfId="0" applyFill="1" applyAlignment="1">
      <alignment horizontal="center"/>
    </xf>
    <xf numFmtId="0" fontId="0" fillId="20" borderId="0" xfId="0" applyFill="1" applyAlignment="1">
      <alignment horizontal="left"/>
    </xf>
    <xf numFmtId="0" fontId="25" fillId="20" borderId="0" xfId="0" applyFont="1" applyFill="1" applyAlignment="1">
      <alignment horizontal="center"/>
    </xf>
    <xf numFmtId="167" fontId="0" fillId="20" borderId="0" xfId="0" applyNumberFormat="1" applyFill="1" applyAlignment="1">
      <alignment horizontal="center"/>
    </xf>
    <xf numFmtId="0" fontId="17" fillId="20" borderId="0" xfId="0" applyFont="1" applyFill="1" applyAlignment="1">
      <alignment horizontal="center"/>
    </xf>
    <xf numFmtId="170" fontId="11" fillId="20" borderId="3" xfId="0" applyNumberFormat="1" applyFont="1" applyFill="1" applyBorder="1" applyAlignment="1">
      <alignment horizontal="center" vertical="center"/>
    </xf>
    <xf numFmtId="166" fontId="11" fillId="20" borderId="3" xfId="0" applyNumberFormat="1" applyFont="1" applyFill="1" applyBorder="1" applyAlignment="1">
      <alignment horizontal="center" vertical="center" wrapText="1"/>
    </xf>
    <xf numFmtId="166" fontId="11" fillId="20" borderId="4" xfId="0" applyNumberFormat="1" applyFont="1" applyFill="1" applyBorder="1" applyAlignment="1">
      <alignment horizontal="center" vertical="center" wrapText="1"/>
    </xf>
    <xf numFmtId="2" fontId="11" fillId="20" borderId="4" xfId="0" applyNumberFormat="1" applyFont="1" applyFill="1" applyBorder="1" applyAlignment="1">
      <alignment horizontal="center" vertical="center" wrapText="1"/>
    </xf>
    <xf numFmtId="0" fontId="11" fillId="20" borderId="3" xfId="0" applyFont="1" applyFill="1" applyBorder="1" applyAlignment="1">
      <alignment horizontal="left" vertical="center"/>
    </xf>
    <xf numFmtId="0" fontId="11" fillId="21" borderId="3" xfId="0" applyFont="1" applyFill="1" applyBorder="1" applyAlignment="1">
      <alignment horizontal="center" vertical="center"/>
    </xf>
    <xf numFmtId="0" fontId="0" fillId="21" borderId="0" xfId="0" applyFill="1" applyAlignment="1">
      <alignment horizontal="center"/>
    </xf>
    <xf numFmtId="0" fontId="0" fillId="21" borderId="0" xfId="0" applyFill="1" applyAlignment="1">
      <alignment horizontal="left"/>
    </xf>
    <xf numFmtId="0" fontId="25" fillId="21" borderId="0" xfId="0" applyFont="1" applyFill="1" applyAlignment="1">
      <alignment horizontal="center"/>
    </xf>
    <xf numFmtId="167" fontId="0" fillId="21" borderId="0" xfId="0" applyNumberFormat="1" applyFill="1" applyAlignment="1">
      <alignment horizontal="center"/>
    </xf>
    <xf numFmtId="0" fontId="17" fillId="21" borderId="0" xfId="0" applyFont="1" applyFill="1" applyAlignment="1">
      <alignment horizontal="center"/>
    </xf>
    <xf numFmtId="170" fontId="11" fillId="21" borderId="3" xfId="0" applyNumberFormat="1" applyFont="1" applyFill="1" applyBorder="1" applyAlignment="1">
      <alignment horizontal="center" vertical="center"/>
    </xf>
    <xf numFmtId="166" fontId="11" fillId="21" borderId="3" xfId="0" applyNumberFormat="1" applyFont="1" applyFill="1" applyBorder="1" applyAlignment="1">
      <alignment horizontal="center" vertical="center" wrapText="1"/>
    </xf>
    <xf numFmtId="166" fontId="11" fillId="21" borderId="4" xfId="0" applyNumberFormat="1" applyFont="1" applyFill="1" applyBorder="1" applyAlignment="1">
      <alignment horizontal="center" vertical="center" wrapText="1"/>
    </xf>
    <xf numFmtId="2" fontId="11" fillId="21" borderId="4" xfId="0" applyNumberFormat="1" applyFont="1" applyFill="1" applyBorder="1" applyAlignment="1">
      <alignment horizontal="center" vertical="center" wrapText="1"/>
    </xf>
    <xf numFmtId="0" fontId="11" fillId="21" borderId="3" xfId="0" applyFont="1" applyFill="1" applyBorder="1" applyAlignment="1">
      <alignment horizontal="left" vertical="center"/>
    </xf>
    <xf numFmtId="0" fontId="51" fillId="0" borderId="0" xfId="0" applyFont="1" applyAlignment="1">
      <alignment horizontal="center"/>
    </xf>
    <xf numFmtId="0" fontId="14" fillId="9" borderId="1" xfId="0" applyFont="1" applyFill="1" applyBorder="1" applyAlignment="1">
      <alignment horizontal="center" vertical="center" wrapText="1"/>
    </xf>
    <xf numFmtId="0" fontId="0" fillId="9" borderId="0" xfId="0" applyFill="1" applyAlignment="1">
      <alignment horizontal="center"/>
    </xf>
    <xf numFmtId="0" fontId="11" fillId="9" borderId="3" xfId="0" applyFont="1" applyFill="1" applyBorder="1" applyAlignment="1">
      <alignment horizontal="center"/>
    </xf>
    <xf numFmtId="0" fontId="16" fillId="9" borderId="3" xfId="0" applyFont="1" applyFill="1" applyBorder="1"/>
    <xf numFmtId="0" fontId="0" fillId="9" borderId="3" xfId="0" applyFill="1" applyBorder="1"/>
    <xf numFmtId="0" fontId="0" fillId="22" borderId="0" xfId="0" applyFill="1" applyAlignment="1">
      <alignment horizontal="center"/>
    </xf>
    <xf numFmtId="0" fontId="17" fillId="22" borderId="0" xfId="0" applyFont="1" applyFill="1" applyAlignment="1">
      <alignment horizontal="center"/>
    </xf>
    <xf numFmtId="170" fontId="11" fillId="22" borderId="3" xfId="0" applyNumberFormat="1" applyFont="1" applyFill="1" applyBorder="1" applyAlignment="1">
      <alignment horizontal="center" vertical="center"/>
    </xf>
    <xf numFmtId="166" fontId="11" fillId="22" borderId="3" xfId="0" applyNumberFormat="1" applyFont="1" applyFill="1" applyBorder="1" applyAlignment="1">
      <alignment horizontal="center" vertical="center" wrapText="1"/>
    </xf>
    <xf numFmtId="0" fontId="0" fillId="22" borderId="0" xfId="0" applyFill="1" applyAlignment="1">
      <alignment horizontal="left"/>
    </xf>
    <xf numFmtId="0" fontId="11" fillId="22" borderId="3" xfId="0" applyFont="1" applyFill="1" applyBorder="1" applyAlignment="1">
      <alignment horizontal="center" vertical="center"/>
    </xf>
    <xf numFmtId="167" fontId="0" fillId="22" borderId="0" xfId="0" applyNumberFormat="1" applyFill="1" applyAlignment="1">
      <alignment horizontal="center"/>
    </xf>
    <xf numFmtId="166" fontId="11" fillId="22" borderId="4" xfId="0" applyNumberFormat="1" applyFont="1" applyFill="1" applyBorder="1" applyAlignment="1">
      <alignment horizontal="center" vertical="center" wrapText="1"/>
    </xf>
    <xf numFmtId="0" fontId="11" fillId="22" borderId="3" xfId="0" applyFont="1" applyFill="1" applyBorder="1" applyAlignment="1">
      <alignment horizontal="left" vertical="center"/>
    </xf>
  </cellXfs>
  <cellStyles count="12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cellStyle name="Normal" xfId="0" builtinId="0"/>
  </cellStyles>
  <dxfs count="156">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chartsheet" Target="chartsheets/sheet1.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Effective LOQ for ~2.74 mL extraction volume</a:t>
            </a:r>
          </a:p>
        </c:rich>
      </c:tx>
      <c:overlay val="0"/>
    </c:title>
    <c:autoTitleDeleted val="0"/>
    <c:plotArea>
      <c:layout/>
      <c:scatterChart>
        <c:scatterStyle val="lineMarker"/>
        <c:varyColors val="0"/>
        <c:ser>
          <c:idx val="0"/>
          <c:order val="0"/>
          <c:tx>
            <c:strRef>
              <c:f>'Effective LOQ'!$AD$4</c:f>
              <c:strCache>
                <c:ptCount val="1"/>
                <c:pt idx="0">
                  <c:v>Chl c12</c:v>
                </c:pt>
              </c:strCache>
            </c:strRef>
          </c:tx>
          <c:xVal>
            <c:numRef>
              <c:f>'Effective LOQ'!$AC$5:$AC$12</c:f>
              <c:numCache>
                <c:formatCode>0</c:formatCode>
                <c:ptCount val="8"/>
                <c:pt idx="0">
                  <c:v>1026.0</c:v>
                </c:pt>
                <c:pt idx="1">
                  <c:v>1037.0</c:v>
                </c:pt>
                <c:pt idx="2">
                  <c:v>1040.0</c:v>
                </c:pt>
                <c:pt idx="3">
                  <c:v>1057.0</c:v>
                </c:pt>
                <c:pt idx="4">
                  <c:v>1060.0</c:v>
                </c:pt>
                <c:pt idx="5">
                  <c:v>2066.0</c:v>
                </c:pt>
                <c:pt idx="6">
                  <c:v>2076.0</c:v>
                </c:pt>
                <c:pt idx="7">
                  <c:v>2077.0</c:v>
                </c:pt>
              </c:numCache>
            </c:numRef>
          </c:xVal>
          <c:yVal>
            <c:numRef>
              <c:f>'Effective LOQ'!$AD$5:$AD$12</c:f>
              <c:numCache>
                <c:formatCode>0.000</c:formatCode>
                <c:ptCount val="8"/>
                <c:pt idx="0">
                  <c:v>0.0009</c:v>
                </c:pt>
                <c:pt idx="1">
                  <c:v>0.0008</c:v>
                </c:pt>
                <c:pt idx="2">
                  <c:v>0.0008</c:v>
                </c:pt>
                <c:pt idx="3">
                  <c:v>0.0008</c:v>
                </c:pt>
                <c:pt idx="4">
                  <c:v>0.0008</c:v>
                </c:pt>
                <c:pt idx="5">
                  <c:v>0.0004</c:v>
                </c:pt>
                <c:pt idx="6">
                  <c:v>0.0004</c:v>
                </c:pt>
                <c:pt idx="7">
                  <c:v>0.0004</c:v>
                </c:pt>
              </c:numCache>
            </c:numRef>
          </c:yVal>
          <c:smooth val="0"/>
          <c:extLst xmlns:c16r2="http://schemas.microsoft.com/office/drawing/2015/06/chart">
            <c:ext xmlns:c16="http://schemas.microsoft.com/office/drawing/2014/chart" uri="{C3380CC4-5D6E-409C-BE32-E72D297353CC}">
              <c16:uniqueId val="{00000000-B69A-4B4B-ADF0-353A9DFF0356}"/>
            </c:ext>
          </c:extLst>
        </c:ser>
        <c:ser>
          <c:idx val="1"/>
          <c:order val="1"/>
          <c:tx>
            <c:strRef>
              <c:f>'Effective LOQ'!$AE$4</c:f>
              <c:strCache>
                <c:ptCount val="1"/>
                <c:pt idx="0">
                  <c:v>Perid</c:v>
                </c:pt>
              </c:strCache>
            </c:strRef>
          </c:tx>
          <c:xVal>
            <c:numRef>
              <c:f>'Effective LOQ'!$AC$5:$AC$12</c:f>
              <c:numCache>
                <c:formatCode>0</c:formatCode>
                <c:ptCount val="8"/>
                <c:pt idx="0">
                  <c:v>1026.0</c:v>
                </c:pt>
                <c:pt idx="1">
                  <c:v>1037.0</c:v>
                </c:pt>
                <c:pt idx="2">
                  <c:v>1040.0</c:v>
                </c:pt>
                <c:pt idx="3">
                  <c:v>1057.0</c:v>
                </c:pt>
                <c:pt idx="4">
                  <c:v>1060.0</c:v>
                </c:pt>
                <c:pt idx="5">
                  <c:v>2066.0</c:v>
                </c:pt>
                <c:pt idx="6">
                  <c:v>2076.0</c:v>
                </c:pt>
                <c:pt idx="7">
                  <c:v>2077.0</c:v>
                </c:pt>
              </c:numCache>
            </c:numRef>
          </c:xVal>
          <c:yVal>
            <c:numRef>
              <c:f>'Effective LOQ'!$AE$5:$AE$12</c:f>
              <c:numCache>
                <c:formatCode>0.000</c:formatCode>
                <c:ptCount val="8"/>
                <c:pt idx="0">
                  <c:v>0.0024</c:v>
                </c:pt>
                <c:pt idx="1">
                  <c:v>0.0024</c:v>
                </c:pt>
                <c:pt idx="2">
                  <c:v>0.0024</c:v>
                </c:pt>
                <c:pt idx="3">
                  <c:v>0.0024</c:v>
                </c:pt>
                <c:pt idx="4">
                  <c:v>0.0024</c:v>
                </c:pt>
                <c:pt idx="5">
                  <c:v>0.0012</c:v>
                </c:pt>
                <c:pt idx="6">
                  <c:v>0.0012</c:v>
                </c:pt>
                <c:pt idx="7">
                  <c:v>0.0012</c:v>
                </c:pt>
              </c:numCache>
            </c:numRef>
          </c:yVal>
          <c:smooth val="0"/>
          <c:extLst xmlns:c16r2="http://schemas.microsoft.com/office/drawing/2015/06/chart">
            <c:ext xmlns:c16="http://schemas.microsoft.com/office/drawing/2014/chart" uri="{C3380CC4-5D6E-409C-BE32-E72D297353CC}">
              <c16:uniqueId val="{00000001-B69A-4B4B-ADF0-353A9DFF0356}"/>
            </c:ext>
          </c:extLst>
        </c:ser>
        <c:ser>
          <c:idx val="2"/>
          <c:order val="2"/>
          <c:tx>
            <c:strRef>
              <c:f>'Effective LOQ'!$AF$4</c:f>
              <c:strCache>
                <c:ptCount val="1"/>
                <c:pt idx="0">
                  <c:v>But fuco</c:v>
                </c:pt>
              </c:strCache>
            </c:strRef>
          </c:tx>
          <c:xVal>
            <c:numRef>
              <c:f>'Effective LOQ'!$AC$5:$AC$12</c:f>
              <c:numCache>
                <c:formatCode>0</c:formatCode>
                <c:ptCount val="8"/>
                <c:pt idx="0">
                  <c:v>1026.0</c:v>
                </c:pt>
                <c:pt idx="1">
                  <c:v>1037.0</c:v>
                </c:pt>
                <c:pt idx="2">
                  <c:v>1040.0</c:v>
                </c:pt>
                <c:pt idx="3">
                  <c:v>1057.0</c:v>
                </c:pt>
                <c:pt idx="4">
                  <c:v>1060.0</c:v>
                </c:pt>
                <c:pt idx="5">
                  <c:v>2066.0</c:v>
                </c:pt>
                <c:pt idx="6">
                  <c:v>2076.0</c:v>
                </c:pt>
                <c:pt idx="7">
                  <c:v>2077.0</c:v>
                </c:pt>
              </c:numCache>
            </c:numRef>
          </c:xVal>
          <c:yVal>
            <c:numRef>
              <c:f>'Effective LOQ'!$AF$5:$AF$12</c:f>
              <c:numCache>
                <c:formatCode>0.000</c:formatCode>
                <c:ptCount val="8"/>
                <c:pt idx="0">
                  <c:v>0.0017</c:v>
                </c:pt>
                <c:pt idx="1">
                  <c:v>0.0017</c:v>
                </c:pt>
                <c:pt idx="2">
                  <c:v>0.0017</c:v>
                </c:pt>
                <c:pt idx="3">
                  <c:v>0.0017</c:v>
                </c:pt>
                <c:pt idx="4">
                  <c:v>0.0017</c:v>
                </c:pt>
                <c:pt idx="5">
                  <c:v>0.0009</c:v>
                </c:pt>
                <c:pt idx="6">
                  <c:v>0.0009</c:v>
                </c:pt>
                <c:pt idx="7">
                  <c:v>0.0009</c:v>
                </c:pt>
              </c:numCache>
            </c:numRef>
          </c:yVal>
          <c:smooth val="0"/>
          <c:extLst xmlns:c16r2="http://schemas.microsoft.com/office/drawing/2015/06/chart">
            <c:ext xmlns:c16="http://schemas.microsoft.com/office/drawing/2014/chart" uri="{C3380CC4-5D6E-409C-BE32-E72D297353CC}">
              <c16:uniqueId val="{00000002-B69A-4B4B-ADF0-353A9DFF0356}"/>
            </c:ext>
          </c:extLst>
        </c:ser>
        <c:ser>
          <c:idx val="3"/>
          <c:order val="3"/>
          <c:tx>
            <c:strRef>
              <c:f>'Effective LOQ'!$AG$4</c:f>
              <c:strCache>
                <c:ptCount val="1"/>
                <c:pt idx="0">
                  <c:v>Fuco</c:v>
                </c:pt>
              </c:strCache>
            </c:strRef>
          </c:tx>
          <c:xVal>
            <c:numRef>
              <c:f>'Effective LOQ'!$AC$5:$AC$12</c:f>
              <c:numCache>
                <c:formatCode>0</c:formatCode>
                <c:ptCount val="8"/>
                <c:pt idx="0">
                  <c:v>1026.0</c:v>
                </c:pt>
                <c:pt idx="1">
                  <c:v>1037.0</c:v>
                </c:pt>
                <c:pt idx="2">
                  <c:v>1040.0</c:v>
                </c:pt>
                <c:pt idx="3">
                  <c:v>1057.0</c:v>
                </c:pt>
                <c:pt idx="4">
                  <c:v>1060.0</c:v>
                </c:pt>
                <c:pt idx="5">
                  <c:v>2066.0</c:v>
                </c:pt>
                <c:pt idx="6">
                  <c:v>2076.0</c:v>
                </c:pt>
                <c:pt idx="7">
                  <c:v>2077.0</c:v>
                </c:pt>
              </c:numCache>
            </c:numRef>
          </c:xVal>
          <c:yVal>
            <c:numRef>
              <c:f>'Effective LOQ'!$AG$5:$AG$12</c:f>
              <c:numCache>
                <c:formatCode>0.000</c:formatCode>
                <c:ptCount val="8"/>
                <c:pt idx="0">
                  <c:v>0.0016</c:v>
                </c:pt>
                <c:pt idx="1">
                  <c:v>0.0016</c:v>
                </c:pt>
                <c:pt idx="2">
                  <c:v>0.0016</c:v>
                </c:pt>
                <c:pt idx="3">
                  <c:v>0.0016</c:v>
                </c:pt>
                <c:pt idx="4">
                  <c:v>0.0016</c:v>
                </c:pt>
                <c:pt idx="5">
                  <c:v>0.0008</c:v>
                </c:pt>
                <c:pt idx="6">
                  <c:v>0.0008</c:v>
                </c:pt>
                <c:pt idx="7">
                  <c:v>0.0008</c:v>
                </c:pt>
              </c:numCache>
            </c:numRef>
          </c:yVal>
          <c:smooth val="0"/>
          <c:extLst xmlns:c16r2="http://schemas.microsoft.com/office/drawing/2015/06/chart">
            <c:ext xmlns:c16="http://schemas.microsoft.com/office/drawing/2014/chart" uri="{C3380CC4-5D6E-409C-BE32-E72D297353CC}">
              <c16:uniqueId val="{00000003-B69A-4B4B-ADF0-353A9DFF0356}"/>
            </c:ext>
          </c:extLst>
        </c:ser>
        <c:ser>
          <c:idx val="4"/>
          <c:order val="4"/>
          <c:tx>
            <c:strRef>
              <c:f>'Effective LOQ'!$AH$4</c:f>
              <c:strCache>
                <c:ptCount val="1"/>
                <c:pt idx="0">
                  <c:v>Hex fuco</c:v>
                </c:pt>
              </c:strCache>
            </c:strRef>
          </c:tx>
          <c:xVal>
            <c:numRef>
              <c:f>'Effective LOQ'!$AC$5:$AC$12</c:f>
              <c:numCache>
                <c:formatCode>0</c:formatCode>
                <c:ptCount val="8"/>
                <c:pt idx="0">
                  <c:v>1026.0</c:v>
                </c:pt>
                <c:pt idx="1">
                  <c:v>1037.0</c:v>
                </c:pt>
                <c:pt idx="2">
                  <c:v>1040.0</c:v>
                </c:pt>
                <c:pt idx="3">
                  <c:v>1057.0</c:v>
                </c:pt>
                <c:pt idx="4">
                  <c:v>1060.0</c:v>
                </c:pt>
                <c:pt idx="5">
                  <c:v>2066.0</c:v>
                </c:pt>
                <c:pt idx="6">
                  <c:v>2076.0</c:v>
                </c:pt>
                <c:pt idx="7">
                  <c:v>2077.0</c:v>
                </c:pt>
              </c:numCache>
            </c:numRef>
          </c:xVal>
          <c:yVal>
            <c:numRef>
              <c:f>'Effective LOQ'!$AH$5:$AH$12</c:f>
              <c:numCache>
                <c:formatCode>0.000</c:formatCode>
                <c:ptCount val="8"/>
                <c:pt idx="0">
                  <c:v>0.0015</c:v>
                </c:pt>
                <c:pt idx="1">
                  <c:v>0.0015</c:v>
                </c:pt>
                <c:pt idx="2">
                  <c:v>0.0015</c:v>
                </c:pt>
                <c:pt idx="3">
                  <c:v>0.0015</c:v>
                </c:pt>
                <c:pt idx="4">
                  <c:v>0.0015</c:v>
                </c:pt>
                <c:pt idx="5">
                  <c:v>0.0008</c:v>
                </c:pt>
                <c:pt idx="6">
                  <c:v>0.0008</c:v>
                </c:pt>
                <c:pt idx="7">
                  <c:v>0.0008</c:v>
                </c:pt>
              </c:numCache>
            </c:numRef>
          </c:yVal>
          <c:smooth val="0"/>
          <c:extLst xmlns:c16r2="http://schemas.microsoft.com/office/drawing/2015/06/chart">
            <c:ext xmlns:c16="http://schemas.microsoft.com/office/drawing/2014/chart" uri="{C3380CC4-5D6E-409C-BE32-E72D297353CC}">
              <c16:uniqueId val="{00000004-B69A-4B4B-ADF0-353A9DFF0356}"/>
            </c:ext>
          </c:extLst>
        </c:ser>
        <c:ser>
          <c:idx val="5"/>
          <c:order val="5"/>
          <c:tx>
            <c:strRef>
              <c:f>'Effective LOQ'!$AI$4</c:f>
              <c:strCache>
                <c:ptCount val="1"/>
                <c:pt idx="0">
                  <c:v>Diadino</c:v>
                </c:pt>
              </c:strCache>
            </c:strRef>
          </c:tx>
          <c:xVal>
            <c:numRef>
              <c:f>'Effective LOQ'!$AC$5:$AC$12</c:f>
              <c:numCache>
                <c:formatCode>0</c:formatCode>
                <c:ptCount val="8"/>
                <c:pt idx="0">
                  <c:v>1026.0</c:v>
                </c:pt>
                <c:pt idx="1">
                  <c:v>1037.0</c:v>
                </c:pt>
                <c:pt idx="2">
                  <c:v>1040.0</c:v>
                </c:pt>
                <c:pt idx="3">
                  <c:v>1057.0</c:v>
                </c:pt>
                <c:pt idx="4">
                  <c:v>1060.0</c:v>
                </c:pt>
                <c:pt idx="5">
                  <c:v>2066.0</c:v>
                </c:pt>
                <c:pt idx="6">
                  <c:v>2076.0</c:v>
                </c:pt>
                <c:pt idx="7">
                  <c:v>2077.0</c:v>
                </c:pt>
              </c:numCache>
            </c:numRef>
          </c:xVal>
          <c:yVal>
            <c:numRef>
              <c:f>'Effective LOQ'!$AI$5:$AI$12</c:f>
              <c:numCache>
                <c:formatCode>0.000</c:formatCode>
                <c:ptCount val="8"/>
                <c:pt idx="0">
                  <c:v>0.0011</c:v>
                </c:pt>
                <c:pt idx="1">
                  <c:v>0.0011</c:v>
                </c:pt>
                <c:pt idx="2">
                  <c:v>0.0011</c:v>
                </c:pt>
                <c:pt idx="3">
                  <c:v>0.001</c:v>
                </c:pt>
                <c:pt idx="4">
                  <c:v>0.001</c:v>
                </c:pt>
                <c:pt idx="5">
                  <c:v>0.0005</c:v>
                </c:pt>
                <c:pt idx="6">
                  <c:v>0.0005</c:v>
                </c:pt>
                <c:pt idx="7">
                  <c:v>0.0005</c:v>
                </c:pt>
              </c:numCache>
            </c:numRef>
          </c:yVal>
          <c:smooth val="0"/>
          <c:extLst xmlns:c16r2="http://schemas.microsoft.com/office/drawing/2015/06/chart">
            <c:ext xmlns:c16="http://schemas.microsoft.com/office/drawing/2014/chart" uri="{C3380CC4-5D6E-409C-BE32-E72D297353CC}">
              <c16:uniqueId val="{00000005-B69A-4B4B-ADF0-353A9DFF0356}"/>
            </c:ext>
          </c:extLst>
        </c:ser>
        <c:ser>
          <c:idx val="6"/>
          <c:order val="6"/>
          <c:tx>
            <c:strRef>
              <c:f>'Effective LOQ'!$AJ$4</c:f>
              <c:strCache>
                <c:ptCount val="1"/>
                <c:pt idx="0">
                  <c:v>Allo</c:v>
                </c:pt>
              </c:strCache>
            </c:strRef>
          </c:tx>
          <c:xVal>
            <c:numRef>
              <c:f>'Effective LOQ'!$AC$5:$AC$12</c:f>
              <c:numCache>
                <c:formatCode>0</c:formatCode>
                <c:ptCount val="8"/>
                <c:pt idx="0">
                  <c:v>1026.0</c:v>
                </c:pt>
                <c:pt idx="1">
                  <c:v>1037.0</c:v>
                </c:pt>
                <c:pt idx="2">
                  <c:v>1040.0</c:v>
                </c:pt>
                <c:pt idx="3">
                  <c:v>1057.0</c:v>
                </c:pt>
                <c:pt idx="4">
                  <c:v>1060.0</c:v>
                </c:pt>
                <c:pt idx="5">
                  <c:v>2066.0</c:v>
                </c:pt>
                <c:pt idx="6">
                  <c:v>2076.0</c:v>
                </c:pt>
                <c:pt idx="7">
                  <c:v>2077.0</c:v>
                </c:pt>
              </c:numCache>
            </c:numRef>
          </c:xVal>
          <c:yVal>
            <c:numRef>
              <c:f>'Effective LOQ'!$AJ$5:$AJ$12</c:f>
              <c:numCache>
                <c:formatCode>0.000</c:formatCode>
                <c:ptCount val="8"/>
                <c:pt idx="0">
                  <c:v>0.0009</c:v>
                </c:pt>
                <c:pt idx="1">
                  <c:v>0.0009</c:v>
                </c:pt>
                <c:pt idx="2">
                  <c:v>0.0009</c:v>
                </c:pt>
                <c:pt idx="3">
                  <c:v>0.0009</c:v>
                </c:pt>
                <c:pt idx="4">
                  <c:v>0.0009</c:v>
                </c:pt>
                <c:pt idx="5">
                  <c:v>0.0005</c:v>
                </c:pt>
                <c:pt idx="6">
                  <c:v>0.0005</c:v>
                </c:pt>
                <c:pt idx="7">
                  <c:v>0.0005</c:v>
                </c:pt>
              </c:numCache>
            </c:numRef>
          </c:yVal>
          <c:smooth val="0"/>
          <c:extLst xmlns:c16r2="http://schemas.microsoft.com/office/drawing/2015/06/chart">
            <c:ext xmlns:c16="http://schemas.microsoft.com/office/drawing/2014/chart" uri="{C3380CC4-5D6E-409C-BE32-E72D297353CC}">
              <c16:uniqueId val="{00000006-B69A-4B4B-ADF0-353A9DFF0356}"/>
            </c:ext>
          </c:extLst>
        </c:ser>
        <c:ser>
          <c:idx val="7"/>
          <c:order val="7"/>
          <c:tx>
            <c:strRef>
              <c:f>'Effective LOQ'!$AK$4</c:f>
              <c:strCache>
                <c:ptCount val="1"/>
                <c:pt idx="0">
                  <c:v>Diato</c:v>
                </c:pt>
              </c:strCache>
            </c:strRef>
          </c:tx>
          <c:xVal>
            <c:numRef>
              <c:f>'Effective LOQ'!$AC$5:$AC$12</c:f>
              <c:numCache>
                <c:formatCode>0</c:formatCode>
                <c:ptCount val="8"/>
                <c:pt idx="0">
                  <c:v>1026.0</c:v>
                </c:pt>
                <c:pt idx="1">
                  <c:v>1037.0</c:v>
                </c:pt>
                <c:pt idx="2">
                  <c:v>1040.0</c:v>
                </c:pt>
                <c:pt idx="3">
                  <c:v>1057.0</c:v>
                </c:pt>
                <c:pt idx="4">
                  <c:v>1060.0</c:v>
                </c:pt>
                <c:pt idx="5">
                  <c:v>2066.0</c:v>
                </c:pt>
                <c:pt idx="6">
                  <c:v>2076.0</c:v>
                </c:pt>
                <c:pt idx="7">
                  <c:v>2077.0</c:v>
                </c:pt>
              </c:numCache>
            </c:numRef>
          </c:xVal>
          <c:yVal>
            <c:numRef>
              <c:f>'Effective LOQ'!$AK$5:$AK$12</c:f>
              <c:numCache>
                <c:formatCode>0.000</c:formatCode>
                <c:ptCount val="8"/>
                <c:pt idx="0">
                  <c:v>0.0011</c:v>
                </c:pt>
                <c:pt idx="1">
                  <c:v>0.0011</c:v>
                </c:pt>
                <c:pt idx="2">
                  <c:v>0.0011</c:v>
                </c:pt>
                <c:pt idx="3">
                  <c:v>0.0011</c:v>
                </c:pt>
                <c:pt idx="4">
                  <c:v>0.0011</c:v>
                </c:pt>
                <c:pt idx="5">
                  <c:v>0.0006</c:v>
                </c:pt>
                <c:pt idx="6">
                  <c:v>0.0006</c:v>
                </c:pt>
                <c:pt idx="7">
                  <c:v>0.0006</c:v>
                </c:pt>
              </c:numCache>
            </c:numRef>
          </c:yVal>
          <c:smooth val="0"/>
          <c:extLst xmlns:c16r2="http://schemas.microsoft.com/office/drawing/2015/06/chart">
            <c:ext xmlns:c16="http://schemas.microsoft.com/office/drawing/2014/chart" uri="{C3380CC4-5D6E-409C-BE32-E72D297353CC}">
              <c16:uniqueId val="{00000007-B69A-4B4B-ADF0-353A9DFF0356}"/>
            </c:ext>
          </c:extLst>
        </c:ser>
        <c:ser>
          <c:idx val="8"/>
          <c:order val="8"/>
          <c:tx>
            <c:strRef>
              <c:f>'Effective LOQ'!$AL$4</c:f>
              <c:strCache>
                <c:ptCount val="1"/>
                <c:pt idx="0">
                  <c:v>Zea</c:v>
                </c:pt>
              </c:strCache>
            </c:strRef>
          </c:tx>
          <c:xVal>
            <c:numRef>
              <c:f>'Effective LOQ'!$AC$5:$AC$12</c:f>
              <c:numCache>
                <c:formatCode>0</c:formatCode>
                <c:ptCount val="8"/>
                <c:pt idx="0">
                  <c:v>1026.0</c:v>
                </c:pt>
                <c:pt idx="1">
                  <c:v>1037.0</c:v>
                </c:pt>
                <c:pt idx="2">
                  <c:v>1040.0</c:v>
                </c:pt>
                <c:pt idx="3">
                  <c:v>1057.0</c:v>
                </c:pt>
                <c:pt idx="4">
                  <c:v>1060.0</c:v>
                </c:pt>
                <c:pt idx="5">
                  <c:v>2066.0</c:v>
                </c:pt>
                <c:pt idx="6">
                  <c:v>2076.0</c:v>
                </c:pt>
                <c:pt idx="7">
                  <c:v>2077.0</c:v>
                </c:pt>
              </c:numCache>
            </c:numRef>
          </c:xVal>
          <c:yVal>
            <c:numRef>
              <c:f>'Effective LOQ'!$AL$5:$AL$12</c:f>
              <c:numCache>
                <c:formatCode>0.000</c:formatCode>
                <c:ptCount val="8"/>
                <c:pt idx="0">
                  <c:v>0.0012</c:v>
                </c:pt>
                <c:pt idx="1">
                  <c:v>0.0011</c:v>
                </c:pt>
                <c:pt idx="2">
                  <c:v>0.0011</c:v>
                </c:pt>
                <c:pt idx="3">
                  <c:v>0.0011</c:v>
                </c:pt>
                <c:pt idx="4">
                  <c:v>0.0011</c:v>
                </c:pt>
                <c:pt idx="5">
                  <c:v>0.0006</c:v>
                </c:pt>
                <c:pt idx="6">
                  <c:v>0.0006</c:v>
                </c:pt>
                <c:pt idx="7">
                  <c:v>0.0006</c:v>
                </c:pt>
              </c:numCache>
            </c:numRef>
          </c:yVal>
          <c:smooth val="0"/>
          <c:extLst xmlns:c16r2="http://schemas.microsoft.com/office/drawing/2015/06/chart">
            <c:ext xmlns:c16="http://schemas.microsoft.com/office/drawing/2014/chart" uri="{C3380CC4-5D6E-409C-BE32-E72D297353CC}">
              <c16:uniqueId val="{00000008-B69A-4B4B-ADF0-353A9DFF0356}"/>
            </c:ext>
          </c:extLst>
        </c:ser>
        <c:ser>
          <c:idx val="9"/>
          <c:order val="9"/>
          <c:tx>
            <c:strRef>
              <c:f>'Effective LOQ'!$AM$4</c:f>
              <c:strCache>
                <c:ptCount val="1"/>
                <c:pt idx="0">
                  <c:v>MV chl b</c:v>
                </c:pt>
              </c:strCache>
            </c:strRef>
          </c:tx>
          <c:xVal>
            <c:numRef>
              <c:f>'Effective LOQ'!$AC$5:$AC$12</c:f>
              <c:numCache>
                <c:formatCode>0</c:formatCode>
                <c:ptCount val="8"/>
                <c:pt idx="0">
                  <c:v>1026.0</c:v>
                </c:pt>
                <c:pt idx="1">
                  <c:v>1037.0</c:v>
                </c:pt>
                <c:pt idx="2">
                  <c:v>1040.0</c:v>
                </c:pt>
                <c:pt idx="3">
                  <c:v>1057.0</c:v>
                </c:pt>
                <c:pt idx="4">
                  <c:v>1060.0</c:v>
                </c:pt>
                <c:pt idx="5">
                  <c:v>2066.0</c:v>
                </c:pt>
                <c:pt idx="6">
                  <c:v>2076.0</c:v>
                </c:pt>
                <c:pt idx="7">
                  <c:v>2077.0</c:v>
                </c:pt>
              </c:numCache>
            </c:numRef>
          </c:xVal>
          <c:yVal>
            <c:numRef>
              <c:f>'Effective LOQ'!$AM$5:$AM$12</c:f>
              <c:numCache>
                <c:formatCode>0.000</c:formatCode>
                <c:ptCount val="8"/>
                <c:pt idx="0">
                  <c:v>0.0031</c:v>
                </c:pt>
                <c:pt idx="1">
                  <c:v>0.0031</c:v>
                </c:pt>
                <c:pt idx="2">
                  <c:v>0.0031</c:v>
                </c:pt>
                <c:pt idx="3">
                  <c:v>0.0031</c:v>
                </c:pt>
                <c:pt idx="4">
                  <c:v>0.003</c:v>
                </c:pt>
                <c:pt idx="5">
                  <c:v>0.0016</c:v>
                </c:pt>
                <c:pt idx="6">
                  <c:v>0.0016</c:v>
                </c:pt>
                <c:pt idx="7">
                  <c:v>0.0016</c:v>
                </c:pt>
              </c:numCache>
            </c:numRef>
          </c:yVal>
          <c:smooth val="0"/>
          <c:extLst xmlns:c16r2="http://schemas.microsoft.com/office/drawing/2015/06/chart">
            <c:ext xmlns:c16="http://schemas.microsoft.com/office/drawing/2014/chart" uri="{C3380CC4-5D6E-409C-BE32-E72D297353CC}">
              <c16:uniqueId val="{00000009-B69A-4B4B-ADF0-353A9DFF0356}"/>
            </c:ext>
          </c:extLst>
        </c:ser>
        <c:ser>
          <c:idx val="10"/>
          <c:order val="10"/>
          <c:tx>
            <c:strRef>
              <c:f>'Effective LOQ'!$AN$4</c:f>
              <c:strCache>
                <c:ptCount val="1"/>
                <c:pt idx="0">
                  <c:v>MV chla</c:v>
                </c:pt>
              </c:strCache>
            </c:strRef>
          </c:tx>
          <c:xVal>
            <c:numRef>
              <c:f>'Effective LOQ'!$AC$5:$AC$12</c:f>
              <c:numCache>
                <c:formatCode>0</c:formatCode>
                <c:ptCount val="8"/>
                <c:pt idx="0">
                  <c:v>1026.0</c:v>
                </c:pt>
                <c:pt idx="1">
                  <c:v>1037.0</c:v>
                </c:pt>
                <c:pt idx="2">
                  <c:v>1040.0</c:v>
                </c:pt>
                <c:pt idx="3">
                  <c:v>1057.0</c:v>
                </c:pt>
                <c:pt idx="4">
                  <c:v>1060.0</c:v>
                </c:pt>
                <c:pt idx="5">
                  <c:v>2066.0</c:v>
                </c:pt>
                <c:pt idx="6">
                  <c:v>2076.0</c:v>
                </c:pt>
                <c:pt idx="7">
                  <c:v>2077.0</c:v>
                </c:pt>
              </c:numCache>
            </c:numRef>
          </c:xVal>
          <c:yVal>
            <c:numRef>
              <c:f>'Effective LOQ'!$AN$5:$AN$12</c:f>
              <c:numCache>
                <c:formatCode>0.000</c:formatCode>
                <c:ptCount val="8"/>
                <c:pt idx="0">
                  <c:v>0.0028</c:v>
                </c:pt>
                <c:pt idx="1">
                  <c:v>0.0028</c:v>
                </c:pt>
                <c:pt idx="2">
                  <c:v>0.0028</c:v>
                </c:pt>
                <c:pt idx="3">
                  <c:v>0.0027</c:v>
                </c:pt>
                <c:pt idx="4">
                  <c:v>0.0027</c:v>
                </c:pt>
                <c:pt idx="5">
                  <c:v>0.0014</c:v>
                </c:pt>
                <c:pt idx="6">
                  <c:v>0.0014</c:v>
                </c:pt>
                <c:pt idx="7">
                  <c:v>0.0014</c:v>
                </c:pt>
              </c:numCache>
            </c:numRef>
          </c:yVal>
          <c:smooth val="0"/>
          <c:extLst xmlns:c16r2="http://schemas.microsoft.com/office/drawing/2015/06/chart">
            <c:ext xmlns:c16="http://schemas.microsoft.com/office/drawing/2014/chart" uri="{C3380CC4-5D6E-409C-BE32-E72D297353CC}">
              <c16:uniqueId val="{0000000A-B69A-4B4B-ADF0-353A9DFF0356}"/>
            </c:ext>
          </c:extLst>
        </c:ser>
        <c:ser>
          <c:idx val="11"/>
          <c:order val="11"/>
          <c:tx>
            <c:strRef>
              <c:f>'Effective LOQ'!$AO$4</c:f>
              <c:strCache>
                <c:ptCount val="1"/>
                <c:pt idx="0">
                  <c:v>Caro</c:v>
                </c:pt>
              </c:strCache>
            </c:strRef>
          </c:tx>
          <c:xVal>
            <c:numRef>
              <c:f>'Effective LOQ'!$AC$5:$AC$12</c:f>
              <c:numCache>
                <c:formatCode>0</c:formatCode>
                <c:ptCount val="8"/>
                <c:pt idx="0">
                  <c:v>1026.0</c:v>
                </c:pt>
                <c:pt idx="1">
                  <c:v>1037.0</c:v>
                </c:pt>
                <c:pt idx="2">
                  <c:v>1040.0</c:v>
                </c:pt>
                <c:pt idx="3">
                  <c:v>1057.0</c:v>
                </c:pt>
                <c:pt idx="4">
                  <c:v>1060.0</c:v>
                </c:pt>
                <c:pt idx="5">
                  <c:v>2066.0</c:v>
                </c:pt>
                <c:pt idx="6">
                  <c:v>2076.0</c:v>
                </c:pt>
                <c:pt idx="7">
                  <c:v>2077.0</c:v>
                </c:pt>
              </c:numCache>
            </c:numRef>
          </c:xVal>
          <c:yVal>
            <c:numRef>
              <c:f>'Effective LOQ'!$AO$5:$AO$12</c:f>
              <c:numCache>
                <c:formatCode>0.000</c:formatCode>
                <c:ptCount val="8"/>
                <c:pt idx="0">
                  <c:v>0.001</c:v>
                </c:pt>
                <c:pt idx="1">
                  <c:v>0.001</c:v>
                </c:pt>
                <c:pt idx="2">
                  <c:v>0.001</c:v>
                </c:pt>
                <c:pt idx="3">
                  <c:v>0.001</c:v>
                </c:pt>
                <c:pt idx="4">
                  <c:v>0.001</c:v>
                </c:pt>
                <c:pt idx="5">
                  <c:v>0.0005</c:v>
                </c:pt>
                <c:pt idx="6">
                  <c:v>0.0005</c:v>
                </c:pt>
                <c:pt idx="7">
                  <c:v>0.0005</c:v>
                </c:pt>
              </c:numCache>
            </c:numRef>
          </c:yVal>
          <c:smooth val="0"/>
          <c:extLst xmlns:c16r2="http://schemas.microsoft.com/office/drawing/2015/06/chart">
            <c:ext xmlns:c16="http://schemas.microsoft.com/office/drawing/2014/chart" uri="{C3380CC4-5D6E-409C-BE32-E72D297353CC}">
              <c16:uniqueId val="{0000000B-B69A-4B4B-ADF0-353A9DFF0356}"/>
            </c:ext>
          </c:extLst>
        </c:ser>
        <c:dLbls>
          <c:showLegendKey val="0"/>
          <c:showVal val="0"/>
          <c:showCatName val="0"/>
          <c:showSerName val="0"/>
          <c:showPercent val="0"/>
          <c:showBubbleSize val="0"/>
        </c:dLbls>
        <c:axId val="457702688"/>
        <c:axId val="457704048"/>
      </c:scatterChart>
      <c:valAx>
        <c:axId val="457702688"/>
        <c:scaling>
          <c:orientation val="minMax"/>
          <c:min val="1000.0"/>
        </c:scaling>
        <c:delete val="0"/>
        <c:axPos val="b"/>
        <c:title>
          <c:tx>
            <c:rich>
              <a:bodyPr/>
              <a:lstStyle/>
              <a:p>
                <a:pPr>
                  <a:defRPr/>
                </a:pPr>
                <a:r>
                  <a:rPr lang="en-US"/>
                  <a:t>Filtration volume (mL)</a:t>
                </a:r>
              </a:p>
            </c:rich>
          </c:tx>
          <c:overlay val="0"/>
        </c:title>
        <c:numFmt formatCode="0" sourceLinked="1"/>
        <c:majorTickMark val="out"/>
        <c:minorTickMark val="none"/>
        <c:tickLblPos val="nextTo"/>
        <c:crossAx val="457704048"/>
        <c:crosses val="autoZero"/>
        <c:crossBetween val="midCat"/>
      </c:valAx>
      <c:valAx>
        <c:axId val="457704048"/>
        <c:scaling>
          <c:orientation val="minMax"/>
        </c:scaling>
        <c:delete val="0"/>
        <c:axPos val="l"/>
        <c:majorGridlines/>
        <c:title>
          <c:tx>
            <c:rich>
              <a:bodyPr rot="-5400000" vert="horz"/>
              <a:lstStyle/>
              <a:p>
                <a:pPr>
                  <a:defRPr/>
                </a:pPr>
                <a:r>
                  <a:rPr lang="en-US"/>
                  <a:t>Pigment concentration (ug/L)</a:t>
                </a:r>
              </a:p>
            </c:rich>
          </c:tx>
          <c:overlay val="0"/>
        </c:title>
        <c:numFmt formatCode="0.000" sourceLinked="1"/>
        <c:majorTickMark val="out"/>
        <c:minorTickMark val="none"/>
        <c:tickLblPos val="nextTo"/>
        <c:crossAx val="457702688"/>
        <c:crosses val="autoZero"/>
        <c:crossBetween val="midCat"/>
      </c:valAx>
      <c:spPr>
        <a:ln>
          <a:solidFill>
            <a:schemeClr val="bg1">
              <a:lumMod val="50000"/>
            </a:schemeClr>
          </a:solidFill>
        </a:ln>
      </c:spPr>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73" workbookViewId="0" zoomToFit="1"/>
  </sheetViews>
  <pageMargins left="0.75" right="0.75" top="1" bottom="1" header="0.5" footer="0.5"/>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290137" cy="6067295"/>
    <xdr:graphicFrame macro="">
      <xdr:nvGraphicFramePr>
        <xdr:cNvPr id="2" name="Chart 1">
          <a:extLst>
            <a:ext uri="{FF2B5EF4-FFF2-40B4-BE49-F238E27FC236}">
              <a16:creationId xmlns:a16="http://schemas.microsoft.com/office/drawing/2014/main" xmlns=""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 Id="rId2" Type="http://schemas.openxmlformats.org/officeDocument/2006/relationships/vmlDrawing" Target="../drawings/vmlDrawing3.vml"/><Relationship Id="rId3"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hyperlink" Target="https://seabass.gsfc.nasa.gov/" TargetMode="External"/><Relationship Id="rId2"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T843"/>
  <sheetViews>
    <sheetView tabSelected="1" topLeftCell="J1" workbookViewId="0">
      <pane ySplit="1" topLeftCell="A4" activePane="bottomLeft" state="frozen"/>
      <selection pane="bottomLeft" activeCell="Q38" sqref="Q38"/>
    </sheetView>
  </sheetViews>
  <sheetFormatPr baseColWidth="10" defaultColWidth="9.1640625" defaultRowHeight="12.75" customHeight="1" x14ac:dyDescent="0.15"/>
  <cols>
    <col min="1" max="1" width="14.5" style="62" hidden="1" customWidth="1"/>
    <col min="2" max="2" width="6.6640625" style="62" hidden="1" customWidth="1"/>
    <col min="3" max="3" width="9" style="62" hidden="1" customWidth="1"/>
    <col min="4" max="4" width="16.6640625" style="62" hidden="1" customWidth="1"/>
    <col min="5" max="5" width="5.33203125" style="77" hidden="1" customWidth="1"/>
    <col min="6" max="6" width="9.1640625" style="61" hidden="1" customWidth="1"/>
    <col min="7" max="7" width="13.5" style="62" hidden="1" customWidth="1"/>
    <col min="8" max="8" width="10.83203125" style="62" hidden="1" customWidth="1"/>
    <col min="9" max="9" width="7" style="60" hidden="1" customWidth="1"/>
    <col min="10" max="10" width="5" style="223" bestFit="1" customWidth="1"/>
    <col min="11" max="11" width="7.6640625" style="62" customWidth="1"/>
    <col min="12" max="12" width="9.33203125" style="62" customWidth="1"/>
    <col min="13" max="13" width="9.83203125" style="62" customWidth="1"/>
    <col min="14" max="14" width="5" style="59" bestFit="1" customWidth="1"/>
    <col min="15" max="15" width="20.83203125" style="62" bestFit="1" customWidth="1"/>
    <col min="16" max="17" width="9.6640625" style="62" customWidth="1"/>
    <col min="18" max="18" width="9.5" style="71" hidden="1" customWidth="1"/>
    <col min="19" max="19" width="9.5" style="71" customWidth="1"/>
    <col min="20" max="20" width="8.5" style="76" hidden="1" customWidth="1"/>
    <col min="21" max="21" width="19.5" style="62" customWidth="1"/>
    <col min="22" max="22" width="7.83203125" style="62" customWidth="1"/>
    <col min="23" max="23" width="7.5" style="62" customWidth="1"/>
    <col min="24" max="24" width="9.33203125" style="62" customWidth="1"/>
    <col min="25" max="25" width="8.5" style="62" hidden="1" customWidth="1"/>
    <col min="26" max="26" width="8.5" style="62" customWidth="1"/>
    <col min="27" max="27" width="10.1640625" style="62" customWidth="1"/>
    <col min="28" max="29" width="10.5" style="62" bestFit="1" customWidth="1"/>
    <col min="30" max="30" width="8.33203125" style="62" bestFit="1" customWidth="1"/>
    <col min="31" max="32" width="9.1640625" style="62"/>
    <col min="33" max="33" width="10.1640625" style="62" customWidth="1"/>
    <col min="34" max="34" width="8.33203125" style="62" bestFit="1" customWidth="1"/>
    <col min="35" max="35" width="10.1640625" style="62" customWidth="1"/>
    <col min="36" max="36" width="7" style="62" bestFit="1" customWidth="1"/>
    <col min="37" max="37" width="10.33203125" style="62" customWidth="1"/>
    <col min="38" max="38" width="7" style="62" bestFit="1" customWidth="1"/>
    <col min="39" max="39" width="11.5" style="62" customWidth="1"/>
    <col min="40" max="40" width="10.5" style="62" bestFit="1" customWidth="1"/>
    <col min="41" max="41" width="12.1640625" style="62" customWidth="1"/>
    <col min="42" max="42" width="11.33203125" style="62" bestFit="1" customWidth="1"/>
    <col min="43" max="43" width="10.5" style="62" bestFit="1" customWidth="1"/>
    <col min="44" max="44" width="7.83203125" style="62" bestFit="1" customWidth="1"/>
    <col min="45" max="45" width="9.1640625" style="62"/>
    <col min="46" max="46" width="11.5" style="62" customWidth="1"/>
    <col min="47" max="47" width="10.5" style="62" customWidth="1"/>
    <col min="48" max="48" width="10.1640625" style="62" customWidth="1"/>
    <col min="49" max="49" width="10" style="62" customWidth="1"/>
    <col min="50" max="50" width="11.33203125" style="62" customWidth="1"/>
    <col min="51" max="51" width="13.1640625" style="62" customWidth="1"/>
    <col min="52" max="52" width="10.6640625" style="62" bestFit="1" customWidth="1"/>
    <col min="53" max="53" width="9.6640625" style="60" customWidth="1"/>
    <col min="54" max="60" width="7" style="60" bestFit="1" customWidth="1"/>
    <col min="61" max="61" width="20.6640625" style="62" bestFit="1" customWidth="1"/>
    <col min="62" max="64" width="12.5" style="62" bestFit="1" customWidth="1"/>
    <col min="65" max="65" width="11.1640625" style="62" bestFit="1" customWidth="1"/>
    <col min="66" max="66" width="11" style="62" bestFit="1" customWidth="1"/>
    <col min="67" max="67" width="12.83203125" style="62" bestFit="1" customWidth="1"/>
    <col min="70" max="70" width="15" style="134" customWidth="1"/>
    <col min="71" max="16384" width="9.1640625" style="62"/>
  </cols>
  <sheetData>
    <row r="1" spans="1:72" s="54" customFormat="1" ht="63.75" customHeight="1" x14ac:dyDescent="0.15">
      <c r="A1" s="54" t="s">
        <v>259</v>
      </c>
      <c r="B1" s="54" t="s">
        <v>261</v>
      </c>
      <c r="C1" s="54" t="s">
        <v>262</v>
      </c>
      <c r="D1" s="54" t="s">
        <v>268</v>
      </c>
      <c r="E1" s="54" t="s">
        <v>276</v>
      </c>
      <c r="F1" s="54" t="s">
        <v>277</v>
      </c>
      <c r="G1" s="54" t="s">
        <v>278</v>
      </c>
      <c r="H1" s="55" t="s">
        <v>68</v>
      </c>
      <c r="I1" s="56" t="s">
        <v>23</v>
      </c>
      <c r="J1" s="219" t="s">
        <v>269</v>
      </c>
      <c r="K1" s="54" t="s">
        <v>270</v>
      </c>
      <c r="L1" s="54" t="s">
        <v>271</v>
      </c>
      <c r="M1" s="54" t="s">
        <v>272</v>
      </c>
      <c r="N1" s="54" t="s">
        <v>273</v>
      </c>
      <c r="O1" s="54" t="s">
        <v>260</v>
      </c>
      <c r="P1" s="54" t="s">
        <v>267</v>
      </c>
      <c r="Q1" s="54" t="s">
        <v>274</v>
      </c>
      <c r="R1" s="54" t="s">
        <v>274</v>
      </c>
      <c r="S1" s="54" t="s">
        <v>275</v>
      </c>
      <c r="T1" s="54" t="s">
        <v>275</v>
      </c>
      <c r="U1" s="54" t="s">
        <v>67</v>
      </c>
      <c r="V1" s="54" t="s">
        <v>264</v>
      </c>
      <c r="W1" s="54" t="s">
        <v>265</v>
      </c>
      <c r="X1" s="54" t="s">
        <v>266</v>
      </c>
      <c r="Y1" s="54" t="s">
        <v>263</v>
      </c>
      <c r="Z1" s="54" t="s">
        <v>429</v>
      </c>
      <c r="AA1" s="50" t="s">
        <v>146</v>
      </c>
      <c r="AB1" s="50" t="s">
        <v>147</v>
      </c>
      <c r="AC1" s="50" t="s">
        <v>148</v>
      </c>
      <c r="AD1" s="50" t="s">
        <v>144</v>
      </c>
      <c r="AE1" s="50" t="s">
        <v>48</v>
      </c>
      <c r="AF1" s="50" t="s">
        <v>49</v>
      </c>
      <c r="AG1" s="50" t="s">
        <v>36</v>
      </c>
      <c r="AH1" s="50" t="s">
        <v>145</v>
      </c>
      <c r="AI1" s="50" t="s">
        <v>37</v>
      </c>
      <c r="AJ1" s="50" t="s">
        <v>38</v>
      </c>
      <c r="AK1" s="50" t="s">
        <v>50</v>
      </c>
      <c r="AL1" s="50" t="s">
        <v>39</v>
      </c>
      <c r="AM1" s="51" t="s">
        <v>149</v>
      </c>
      <c r="AN1" s="51" t="s">
        <v>152</v>
      </c>
      <c r="AO1" s="51" t="s">
        <v>153</v>
      </c>
      <c r="AP1" s="51" t="s">
        <v>150</v>
      </c>
      <c r="AQ1" s="51" t="s">
        <v>151</v>
      </c>
      <c r="AR1" s="51" t="s">
        <v>294</v>
      </c>
      <c r="AS1" s="51" t="s">
        <v>154</v>
      </c>
      <c r="AT1" s="52" t="s">
        <v>40</v>
      </c>
      <c r="AU1" s="52" t="s">
        <v>41</v>
      </c>
      <c r="AV1" s="52" t="s">
        <v>43</v>
      </c>
      <c r="AW1" s="52" t="s">
        <v>157</v>
      </c>
      <c r="AX1" s="52" t="s">
        <v>156</v>
      </c>
      <c r="AY1" s="52" t="s">
        <v>42</v>
      </c>
      <c r="AZ1" s="53" t="s">
        <v>155</v>
      </c>
      <c r="BA1" s="57" t="s">
        <v>28</v>
      </c>
      <c r="BB1" s="57" t="s">
        <v>29</v>
      </c>
      <c r="BC1" s="57" t="s">
        <v>30</v>
      </c>
      <c r="BD1" s="57" t="s">
        <v>32</v>
      </c>
      <c r="BE1" s="57" t="s">
        <v>289</v>
      </c>
      <c r="BF1" s="57" t="s">
        <v>33</v>
      </c>
      <c r="BG1" s="57" t="s">
        <v>168</v>
      </c>
      <c r="BH1" s="57" t="s">
        <v>44</v>
      </c>
      <c r="BI1" s="81" t="s">
        <v>31</v>
      </c>
      <c r="BJ1" s="81" t="s">
        <v>174</v>
      </c>
      <c r="BK1" s="81" t="s">
        <v>290</v>
      </c>
      <c r="BL1" s="81" t="s">
        <v>291</v>
      </c>
      <c r="BM1" s="81" t="s">
        <v>170</v>
      </c>
      <c r="BN1" s="81" t="s">
        <v>169</v>
      </c>
      <c r="BO1" s="81" t="s">
        <v>292</v>
      </c>
      <c r="BP1" s="54" t="s">
        <v>430</v>
      </c>
      <c r="BQ1" s="54" t="s">
        <v>431</v>
      </c>
      <c r="BR1" s="58" t="s">
        <v>34</v>
      </c>
      <c r="BS1" s="58"/>
      <c r="BT1" s="58"/>
    </row>
    <row r="2" spans="1:72" s="78" customFormat="1" ht="14" hidden="1" customHeight="1" x14ac:dyDescent="0.2">
      <c r="A2" s="1" t="s">
        <v>331</v>
      </c>
      <c r="B2" s="1" t="s">
        <v>333</v>
      </c>
      <c r="C2" s="1"/>
      <c r="D2" s="1" t="s">
        <v>374</v>
      </c>
      <c r="E2" s="113" t="s">
        <v>280</v>
      </c>
      <c r="F2" s="113" t="s">
        <v>281</v>
      </c>
      <c r="G2" s="113" t="s">
        <v>368</v>
      </c>
      <c r="H2" s="79">
        <v>42802</v>
      </c>
      <c r="I2" s="80">
        <v>2.7425894362894598</v>
      </c>
      <c r="J2" s="220">
        <v>2017</v>
      </c>
      <c r="K2" s="1" t="s">
        <v>367</v>
      </c>
      <c r="L2" s="1">
        <v>4</v>
      </c>
      <c r="M2" s="1">
        <v>4</v>
      </c>
      <c r="N2" s="1">
        <v>630</v>
      </c>
      <c r="O2" s="90" t="s">
        <v>373</v>
      </c>
      <c r="P2" s="1">
        <v>3044</v>
      </c>
      <c r="Q2" s="1"/>
      <c r="R2" s="1">
        <v>-103</v>
      </c>
      <c r="S2" s="1"/>
      <c r="T2" s="1">
        <v>-30</v>
      </c>
      <c r="U2" s="78" t="s">
        <v>295</v>
      </c>
      <c r="V2" s="1">
        <v>128</v>
      </c>
      <c r="W2" s="1">
        <v>24</v>
      </c>
      <c r="X2" s="28">
        <v>3</v>
      </c>
      <c r="Y2" s="1">
        <v>2076</v>
      </c>
      <c r="Z2" s="1">
        <f>Y2/1000</f>
        <v>2.0760000000000001</v>
      </c>
      <c r="AA2" s="80">
        <v>1.7999999999999999E-2</v>
      </c>
      <c r="AB2" s="80">
        <v>-8888</v>
      </c>
      <c r="AC2" s="80">
        <v>4.0000000000000001E-3</v>
      </c>
      <c r="AD2" s="80">
        <v>2E-3</v>
      </c>
      <c r="AE2" s="80">
        <v>2E-3</v>
      </c>
      <c r="AF2" s="80">
        <v>5.0000000000000001E-3</v>
      </c>
      <c r="AG2" s="80">
        <v>-8888</v>
      </c>
      <c r="AH2" s="80">
        <v>4.0000000000000001E-3</v>
      </c>
      <c r="AI2" s="80">
        <v>-8888</v>
      </c>
      <c r="AJ2" s="80">
        <v>1E-3</v>
      </c>
      <c r="AK2" s="80">
        <v>-8888</v>
      </c>
      <c r="AL2" s="80">
        <v>8.0000000000000002E-3</v>
      </c>
      <c r="AM2" s="80">
        <v>1.4999999999999999E-2</v>
      </c>
      <c r="AN2" s="80">
        <v>3.0000000000000001E-3</v>
      </c>
      <c r="AO2" s="80">
        <v>-8888</v>
      </c>
      <c r="AP2" s="80">
        <v>-8888</v>
      </c>
      <c r="AQ2" s="80">
        <v>-8888</v>
      </c>
      <c r="AR2" s="80">
        <v>2E-3</v>
      </c>
      <c r="AS2" s="80">
        <v>2E-3</v>
      </c>
      <c r="AT2" s="80">
        <v>-8888</v>
      </c>
      <c r="AU2" s="80">
        <v>-8888</v>
      </c>
      <c r="AV2" s="80">
        <v>1E-3</v>
      </c>
      <c r="AW2" s="80">
        <v>-8888</v>
      </c>
      <c r="AX2" s="80">
        <v>-8888</v>
      </c>
      <c r="AY2" s="80">
        <v>-8888</v>
      </c>
      <c r="AZ2" s="80">
        <v>-8888</v>
      </c>
      <c r="BA2" s="80">
        <v>2.1999999999999999E-2</v>
      </c>
      <c r="BB2" s="80">
        <v>1.4E-2</v>
      </c>
      <c r="BC2" s="80">
        <v>8.0000000000000002E-3</v>
      </c>
      <c r="BD2" s="80">
        <v>0.03</v>
      </c>
      <c r="BE2" s="80">
        <v>2.1999999999999999E-2</v>
      </c>
      <c r="BF2" s="80">
        <v>2.5999999999999999E-2</v>
      </c>
      <c r="BG2" s="80">
        <v>4.3999999999999997E-2</v>
      </c>
      <c r="BH2" s="80">
        <v>1.6E-2</v>
      </c>
      <c r="BI2" s="82">
        <v>1.44</v>
      </c>
      <c r="BJ2" s="82">
        <v>0.36</v>
      </c>
      <c r="BK2" s="82">
        <v>0.64</v>
      </c>
      <c r="BL2" s="82">
        <v>1</v>
      </c>
      <c r="BM2" s="82">
        <v>0.32</v>
      </c>
      <c r="BN2" s="82">
        <v>0.68</v>
      </c>
      <c r="BO2" s="82">
        <v>0.41</v>
      </c>
      <c r="BR2" s="135"/>
    </row>
    <row r="3" spans="1:72" s="64" customFormat="1" ht="14" hidden="1" customHeight="1" x14ac:dyDescent="0.2">
      <c r="A3" s="1" t="s">
        <v>331</v>
      </c>
      <c r="B3" s="1" t="s">
        <v>333</v>
      </c>
      <c r="C3" s="1" t="s">
        <v>376</v>
      </c>
      <c r="D3" s="1" t="s">
        <v>374</v>
      </c>
      <c r="E3" s="113" t="s">
        <v>280</v>
      </c>
      <c r="F3" s="113" t="s">
        <v>281</v>
      </c>
      <c r="G3" s="113" t="s">
        <v>368</v>
      </c>
      <c r="H3" s="66">
        <v>42802</v>
      </c>
      <c r="I3" s="67">
        <v>2.7390120410745507</v>
      </c>
      <c r="J3" s="220">
        <v>2017</v>
      </c>
      <c r="K3" s="1" t="s">
        <v>367</v>
      </c>
      <c r="L3" s="1">
        <v>4</v>
      </c>
      <c r="M3" s="1">
        <v>4</v>
      </c>
      <c r="N3" s="1">
        <v>630</v>
      </c>
      <c r="O3" s="90" t="s">
        <v>375</v>
      </c>
      <c r="P3" s="1">
        <v>3044</v>
      </c>
      <c r="Q3" s="1"/>
      <c r="R3" s="1">
        <v>-103</v>
      </c>
      <c r="S3" s="1"/>
      <c r="T3" s="1">
        <v>-30</v>
      </c>
      <c r="U3" s="64" t="s">
        <v>296</v>
      </c>
      <c r="V3" s="1">
        <v>128</v>
      </c>
      <c r="W3" s="1">
        <v>24</v>
      </c>
      <c r="X3" s="28">
        <v>3</v>
      </c>
      <c r="Y3" s="1">
        <v>2066</v>
      </c>
      <c r="Z3" s="1">
        <f t="shared" ref="Z3:Z36" si="0">Y3/1000</f>
        <v>2.0659999999999998</v>
      </c>
      <c r="AA3" s="80">
        <v>1.7999999999999999E-2</v>
      </c>
      <c r="AB3" s="80">
        <v>-8888</v>
      </c>
      <c r="AC3" s="80">
        <v>4.0000000000000001E-3</v>
      </c>
      <c r="AD3" s="80">
        <v>1E-3</v>
      </c>
      <c r="AE3" s="80">
        <v>2E-3</v>
      </c>
      <c r="AF3" s="80">
        <v>5.0000000000000001E-3</v>
      </c>
      <c r="AG3" s="80">
        <v>-8888</v>
      </c>
      <c r="AH3" s="80">
        <v>4.0000000000000001E-3</v>
      </c>
      <c r="AI3" s="80">
        <v>-8888</v>
      </c>
      <c r="AJ3" s="80">
        <v>1E-3</v>
      </c>
      <c r="AK3" s="80">
        <v>1E-3</v>
      </c>
      <c r="AL3" s="80">
        <v>8.0000000000000002E-3</v>
      </c>
      <c r="AM3" s="80">
        <v>1.4999999999999999E-2</v>
      </c>
      <c r="AN3" s="80">
        <v>3.0000000000000001E-3</v>
      </c>
      <c r="AO3" s="80">
        <v>-8888</v>
      </c>
      <c r="AP3" s="80">
        <v>-8888</v>
      </c>
      <c r="AQ3" s="80">
        <v>-8888</v>
      </c>
      <c r="AR3" s="80">
        <v>2E-3</v>
      </c>
      <c r="AS3" s="80">
        <v>2E-3</v>
      </c>
      <c r="AT3" s="80">
        <v>-8888</v>
      </c>
      <c r="AU3" s="80">
        <v>-8888</v>
      </c>
      <c r="AV3" s="80">
        <v>1E-3</v>
      </c>
      <c r="AW3" s="80">
        <v>-8888</v>
      </c>
      <c r="AX3" s="80">
        <v>-8888</v>
      </c>
      <c r="AY3" s="80">
        <v>-8888</v>
      </c>
      <c r="AZ3" s="80">
        <v>-8888</v>
      </c>
      <c r="BA3" s="80">
        <v>2.1999999999999999E-2</v>
      </c>
      <c r="BB3" s="80">
        <v>1.2999999999999999E-2</v>
      </c>
      <c r="BC3" s="80">
        <v>8.9999999999999993E-3</v>
      </c>
      <c r="BD3" s="80">
        <v>3.1E-2</v>
      </c>
      <c r="BE3" s="80">
        <v>2.1999999999999999E-2</v>
      </c>
      <c r="BF3" s="80">
        <v>2.5999999999999999E-2</v>
      </c>
      <c r="BG3" s="80">
        <v>4.3999999999999997E-2</v>
      </c>
      <c r="BH3" s="80">
        <v>1.7000000000000001E-2</v>
      </c>
      <c r="BI3" s="82">
        <v>1.44</v>
      </c>
      <c r="BJ3" s="82">
        <v>0.41</v>
      </c>
      <c r="BK3" s="82">
        <v>0.59</v>
      </c>
      <c r="BL3" s="82">
        <v>1</v>
      </c>
      <c r="BM3" s="82">
        <v>0.3</v>
      </c>
      <c r="BN3" s="82">
        <v>0.7</v>
      </c>
      <c r="BO3" s="82">
        <v>0.41</v>
      </c>
      <c r="BR3" s="136" t="s">
        <v>371</v>
      </c>
    </row>
    <row r="4" spans="1:72" s="229" customFormat="1" ht="14" customHeight="1" x14ac:dyDescent="0.2">
      <c r="A4" s="224"/>
      <c r="B4" s="224"/>
      <c r="C4" s="224"/>
      <c r="D4" s="224"/>
      <c r="E4" s="225"/>
      <c r="F4" s="225"/>
      <c r="G4" s="225"/>
      <c r="H4" s="226"/>
      <c r="I4" s="227"/>
      <c r="J4" s="224">
        <v>2017</v>
      </c>
      <c r="K4" s="224">
        <v>1</v>
      </c>
      <c r="L4" s="224">
        <v>4</v>
      </c>
      <c r="M4" s="224">
        <v>4</v>
      </c>
      <c r="N4" s="224">
        <v>630</v>
      </c>
      <c r="O4" s="228" t="s">
        <v>375</v>
      </c>
      <c r="P4" s="224">
        <v>3044</v>
      </c>
      <c r="Q4">
        <v>-102.99979999999999</v>
      </c>
      <c r="R4" s="224">
        <v>-103</v>
      </c>
      <c r="S4">
        <v>-29.9998</v>
      </c>
      <c r="T4" s="224">
        <v>-30</v>
      </c>
      <c r="U4" s="229" t="s">
        <v>422</v>
      </c>
      <c r="V4" s="224">
        <v>128</v>
      </c>
      <c r="W4" s="224">
        <v>24</v>
      </c>
      <c r="X4" s="230">
        <v>3</v>
      </c>
      <c r="Y4" s="224">
        <f>MEDIAN(Y2:Y3)</f>
        <v>2071</v>
      </c>
      <c r="Z4" s="1">
        <f t="shared" si="0"/>
        <v>2.0710000000000002</v>
      </c>
      <c r="AA4" s="231">
        <f>MEDIAN(AA2:AA3)</f>
        <v>1.7999999999999999E-2</v>
      </c>
      <c r="AB4" s="231">
        <f t="shared" ref="AB4:BO4" si="1">MEDIAN(AB2:AB3)</f>
        <v>-8888</v>
      </c>
      <c r="AC4" s="231">
        <f t="shared" si="1"/>
        <v>4.0000000000000001E-3</v>
      </c>
      <c r="AD4" s="231">
        <f t="shared" si="1"/>
        <v>1.5E-3</v>
      </c>
      <c r="AE4" s="231">
        <f t="shared" si="1"/>
        <v>2E-3</v>
      </c>
      <c r="AF4" s="231">
        <f t="shared" si="1"/>
        <v>5.0000000000000001E-3</v>
      </c>
      <c r="AG4" s="231">
        <f t="shared" si="1"/>
        <v>-8888</v>
      </c>
      <c r="AH4" s="231">
        <f t="shared" si="1"/>
        <v>4.0000000000000001E-3</v>
      </c>
      <c r="AI4" s="231">
        <f t="shared" si="1"/>
        <v>-8888</v>
      </c>
      <c r="AJ4" s="231">
        <f t="shared" si="1"/>
        <v>1E-3</v>
      </c>
      <c r="AK4" s="231">
        <v>1E-3</v>
      </c>
      <c r="AL4" s="231">
        <f t="shared" si="1"/>
        <v>8.0000000000000002E-3</v>
      </c>
      <c r="AM4" s="231">
        <f t="shared" si="1"/>
        <v>1.4999999999999999E-2</v>
      </c>
      <c r="AN4" s="231">
        <f t="shared" si="1"/>
        <v>3.0000000000000001E-3</v>
      </c>
      <c r="AO4" s="231">
        <f t="shared" si="1"/>
        <v>-8888</v>
      </c>
      <c r="AP4" s="231">
        <f t="shared" si="1"/>
        <v>-8888</v>
      </c>
      <c r="AQ4" s="231">
        <f t="shared" si="1"/>
        <v>-8888</v>
      </c>
      <c r="AR4" s="231">
        <f t="shared" si="1"/>
        <v>2E-3</v>
      </c>
      <c r="AS4" s="231">
        <f t="shared" si="1"/>
        <v>2E-3</v>
      </c>
      <c r="AT4" s="231">
        <f t="shared" si="1"/>
        <v>-8888</v>
      </c>
      <c r="AU4" s="231">
        <f t="shared" si="1"/>
        <v>-8888</v>
      </c>
      <c r="AV4" s="231">
        <f t="shared" si="1"/>
        <v>1E-3</v>
      </c>
      <c r="AW4" s="231">
        <f t="shared" si="1"/>
        <v>-8888</v>
      </c>
      <c r="AX4" s="231">
        <f t="shared" si="1"/>
        <v>-8888</v>
      </c>
      <c r="AY4" s="231">
        <f t="shared" si="1"/>
        <v>-8888</v>
      </c>
      <c r="AZ4" s="231">
        <f t="shared" si="1"/>
        <v>-8888</v>
      </c>
      <c r="BA4" s="231">
        <f t="shared" si="1"/>
        <v>2.1999999999999999E-2</v>
      </c>
      <c r="BB4" s="231">
        <f t="shared" si="1"/>
        <v>1.35E-2</v>
      </c>
      <c r="BC4" s="231">
        <f t="shared" si="1"/>
        <v>8.5000000000000006E-3</v>
      </c>
      <c r="BD4" s="231">
        <f t="shared" si="1"/>
        <v>3.0499999999999999E-2</v>
      </c>
      <c r="BE4" s="231">
        <f t="shared" si="1"/>
        <v>2.1999999999999999E-2</v>
      </c>
      <c r="BF4" s="231">
        <f t="shared" si="1"/>
        <v>2.5999999999999999E-2</v>
      </c>
      <c r="BG4" s="231">
        <f t="shared" si="1"/>
        <v>4.3999999999999997E-2</v>
      </c>
      <c r="BH4" s="231">
        <f t="shared" si="1"/>
        <v>1.6500000000000001E-2</v>
      </c>
      <c r="BI4" s="231">
        <f t="shared" si="1"/>
        <v>1.44</v>
      </c>
      <c r="BJ4" s="231">
        <f t="shared" si="1"/>
        <v>0.38500000000000001</v>
      </c>
      <c r="BK4" s="231">
        <f t="shared" si="1"/>
        <v>0.61499999999999999</v>
      </c>
      <c r="BL4" s="231">
        <f t="shared" si="1"/>
        <v>1</v>
      </c>
      <c r="BM4" s="231">
        <f t="shared" si="1"/>
        <v>0.31</v>
      </c>
      <c r="BN4" s="231">
        <f t="shared" si="1"/>
        <v>0.69</v>
      </c>
      <c r="BO4" s="231">
        <f t="shared" si="1"/>
        <v>0.41</v>
      </c>
      <c r="BP4" s="229">
        <v>2</v>
      </c>
      <c r="BQ4" s="229">
        <v>6</v>
      </c>
      <c r="BR4" s="232"/>
    </row>
    <row r="5" spans="1:72" s="64" customFormat="1" ht="14" hidden="1" customHeight="1" x14ac:dyDescent="0.2">
      <c r="A5" s="1" t="s">
        <v>331</v>
      </c>
      <c r="B5" s="1" t="s">
        <v>333</v>
      </c>
      <c r="C5" s="1"/>
      <c r="D5" s="1" t="s">
        <v>361</v>
      </c>
      <c r="E5" s="113" t="s">
        <v>280</v>
      </c>
      <c r="F5" s="113" t="s">
        <v>281</v>
      </c>
      <c r="G5" s="113" t="s">
        <v>368</v>
      </c>
      <c r="H5" s="66">
        <v>42802</v>
      </c>
      <c r="I5" s="67">
        <v>2.7240664188850356</v>
      </c>
      <c r="J5" s="220">
        <v>2017</v>
      </c>
      <c r="K5" s="1" t="s">
        <v>367</v>
      </c>
      <c r="L5" s="1">
        <v>6</v>
      </c>
      <c r="M5" s="1">
        <v>6</v>
      </c>
      <c r="N5" s="1">
        <v>1830</v>
      </c>
      <c r="O5" s="90" t="s">
        <v>377</v>
      </c>
      <c r="P5" s="1">
        <v>3576</v>
      </c>
      <c r="Q5" s="1"/>
      <c r="R5" s="1">
        <v>-103</v>
      </c>
      <c r="S5" s="1"/>
      <c r="T5" s="1">
        <v>-35</v>
      </c>
      <c r="U5" s="64" t="s">
        <v>297</v>
      </c>
      <c r="V5" s="1">
        <v>138</v>
      </c>
      <c r="W5" s="1" t="s">
        <v>378</v>
      </c>
      <c r="X5" s="28">
        <v>0.1</v>
      </c>
      <c r="Y5" s="1">
        <v>1040</v>
      </c>
      <c r="Z5" s="1">
        <f t="shared" si="0"/>
        <v>1.04</v>
      </c>
      <c r="AA5" s="80">
        <v>5.3999999999999999E-2</v>
      </c>
      <c r="AB5" s="80">
        <v>4.0000000000000001E-3</v>
      </c>
      <c r="AC5" s="80">
        <v>1.4999999999999999E-2</v>
      </c>
      <c r="AD5" s="80">
        <v>2E-3</v>
      </c>
      <c r="AE5" s="80">
        <v>2E-3</v>
      </c>
      <c r="AF5" s="80">
        <v>3.1E-2</v>
      </c>
      <c r="AG5" s="80">
        <v>-8888</v>
      </c>
      <c r="AH5" s="80">
        <v>1.2E-2</v>
      </c>
      <c r="AI5" s="80">
        <v>2E-3</v>
      </c>
      <c r="AJ5" s="80">
        <v>2E-3</v>
      </c>
      <c r="AK5" s="80">
        <v>3.0000000000000001E-3</v>
      </c>
      <c r="AL5" s="80">
        <v>4.0000000000000001E-3</v>
      </c>
      <c r="AM5" s="80">
        <v>5.1999999999999998E-2</v>
      </c>
      <c r="AN5" s="80">
        <v>-8888</v>
      </c>
      <c r="AO5" s="80">
        <v>2E-3</v>
      </c>
      <c r="AP5" s="80">
        <v>4.0000000000000001E-3</v>
      </c>
      <c r="AQ5" s="80">
        <v>-8888</v>
      </c>
      <c r="AR5" s="80">
        <v>7.0000000000000001E-3</v>
      </c>
      <c r="AS5" s="80">
        <v>8.0000000000000002E-3</v>
      </c>
      <c r="AT5" s="80">
        <v>2E-3</v>
      </c>
      <c r="AU5" s="80">
        <v>-8888</v>
      </c>
      <c r="AV5" s="80">
        <v>1E-3</v>
      </c>
      <c r="AW5" s="80">
        <v>-8888</v>
      </c>
      <c r="AX5" s="80">
        <v>-8888</v>
      </c>
      <c r="AY5" s="80">
        <v>-8888</v>
      </c>
      <c r="AZ5" s="80">
        <v>-8888</v>
      </c>
      <c r="BA5" s="80">
        <v>7.2999999999999995E-2</v>
      </c>
      <c r="BB5" s="80">
        <v>0.02</v>
      </c>
      <c r="BC5" s="80">
        <v>3.7999999999999999E-2</v>
      </c>
      <c r="BD5" s="80">
        <v>0.111</v>
      </c>
      <c r="BE5" s="80">
        <v>5.8000000000000003E-2</v>
      </c>
      <c r="BF5" s="80">
        <v>7.6999999999999999E-2</v>
      </c>
      <c r="BG5" s="80">
        <v>0.13100000000000001</v>
      </c>
      <c r="BH5" s="80">
        <v>4.5999999999999999E-2</v>
      </c>
      <c r="BI5" s="82">
        <v>1.43</v>
      </c>
      <c r="BJ5" s="82">
        <v>0.66</v>
      </c>
      <c r="BK5" s="82">
        <v>0.34</v>
      </c>
      <c r="BL5" s="82">
        <v>1.26</v>
      </c>
      <c r="BM5" s="82">
        <v>0.15</v>
      </c>
      <c r="BN5" s="82">
        <v>0.85</v>
      </c>
      <c r="BO5" s="82">
        <v>0.41</v>
      </c>
      <c r="BR5" s="136" t="s">
        <v>372</v>
      </c>
    </row>
    <row r="6" spans="1:72" s="64" customFormat="1" ht="14" hidden="1" customHeight="1" x14ac:dyDescent="0.2">
      <c r="A6" s="1" t="s">
        <v>331</v>
      </c>
      <c r="B6" s="1" t="s">
        <v>333</v>
      </c>
      <c r="C6" s="1" t="s">
        <v>376</v>
      </c>
      <c r="D6" s="1" t="s">
        <v>361</v>
      </c>
      <c r="E6" s="113" t="s">
        <v>280</v>
      </c>
      <c r="F6" s="113" t="s">
        <v>281</v>
      </c>
      <c r="G6" s="113" t="s">
        <v>368</v>
      </c>
      <c r="H6" s="66">
        <v>42802</v>
      </c>
      <c r="I6" s="67">
        <v>2.7447352598161046</v>
      </c>
      <c r="J6" s="220">
        <v>2017</v>
      </c>
      <c r="K6" s="1" t="s">
        <v>367</v>
      </c>
      <c r="L6" s="1">
        <v>6</v>
      </c>
      <c r="M6" s="1">
        <v>6</v>
      </c>
      <c r="N6" s="1">
        <v>1830</v>
      </c>
      <c r="O6" s="90" t="s">
        <v>379</v>
      </c>
      <c r="P6" s="1">
        <v>3576</v>
      </c>
      <c r="Q6" s="1"/>
      <c r="R6" s="1">
        <v>-103</v>
      </c>
      <c r="S6" s="1"/>
      <c r="T6" s="1">
        <v>-35</v>
      </c>
      <c r="U6" s="64" t="s">
        <v>298</v>
      </c>
      <c r="V6" s="1">
        <v>138</v>
      </c>
      <c r="W6" s="1" t="s">
        <v>378</v>
      </c>
      <c r="X6" s="28">
        <v>0.1</v>
      </c>
      <c r="Y6" s="1">
        <v>1037</v>
      </c>
      <c r="Z6" s="1">
        <f t="shared" si="0"/>
        <v>1.0369999999999999</v>
      </c>
      <c r="AA6" s="80">
        <v>0.05</v>
      </c>
      <c r="AB6" s="80">
        <v>4.0000000000000001E-3</v>
      </c>
      <c r="AC6" s="80">
        <v>1.6E-2</v>
      </c>
      <c r="AD6" s="80">
        <v>2E-3</v>
      </c>
      <c r="AE6" s="80">
        <v>2E-3</v>
      </c>
      <c r="AF6" s="80">
        <v>3.1E-2</v>
      </c>
      <c r="AG6" s="80">
        <v>-8888</v>
      </c>
      <c r="AH6" s="80">
        <v>1.2999999999999999E-2</v>
      </c>
      <c r="AI6" s="80">
        <v>2E-3</v>
      </c>
      <c r="AJ6" s="80">
        <v>2E-3</v>
      </c>
      <c r="AK6" s="80">
        <v>3.0000000000000001E-3</v>
      </c>
      <c r="AL6" s="80">
        <v>6.0000000000000001E-3</v>
      </c>
      <c r="AM6" s="80">
        <v>4.7E-2</v>
      </c>
      <c r="AN6" s="80">
        <v>-8888</v>
      </c>
      <c r="AO6" s="80">
        <v>3.0000000000000001E-3</v>
      </c>
      <c r="AP6" s="80">
        <v>4.0000000000000001E-3</v>
      </c>
      <c r="AQ6" s="80">
        <v>-8888</v>
      </c>
      <c r="AR6" s="80">
        <v>8.0000000000000002E-3</v>
      </c>
      <c r="AS6" s="80">
        <v>8.0000000000000002E-3</v>
      </c>
      <c r="AT6" s="80">
        <v>2E-3</v>
      </c>
      <c r="AU6" s="80">
        <v>-8888</v>
      </c>
      <c r="AV6" s="80">
        <v>1E-3</v>
      </c>
      <c r="AW6" s="80">
        <v>-8888</v>
      </c>
      <c r="AX6" s="80">
        <v>-8888</v>
      </c>
      <c r="AY6" s="80">
        <v>-8888</v>
      </c>
      <c r="AZ6" s="80">
        <v>-8888</v>
      </c>
      <c r="BA6" s="80">
        <v>7.0000000000000007E-2</v>
      </c>
      <c r="BB6" s="80">
        <v>2.3E-2</v>
      </c>
      <c r="BC6" s="80">
        <v>3.7999999999999999E-2</v>
      </c>
      <c r="BD6" s="80">
        <v>0.108</v>
      </c>
      <c r="BE6" s="80">
        <v>6.0999999999999999E-2</v>
      </c>
      <c r="BF6" s="80">
        <v>8.1000000000000003E-2</v>
      </c>
      <c r="BG6" s="80">
        <v>0.13100000000000001</v>
      </c>
      <c r="BH6" s="80">
        <v>4.8000000000000001E-2</v>
      </c>
      <c r="BI6" s="82">
        <v>1.62</v>
      </c>
      <c r="BJ6" s="82">
        <v>0.62</v>
      </c>
      <c r="BK6" s="82">
        <v>0.38</v>
      </c>
      <c r="BL6" s="82">
        <v>1.1499999999999999</v>
      </c>
      <c r="BM6" s="82">
        <v>0.18</v>
      </c>
      <c r="BN6" s="82">
        <v>0.82</v>
      </c>
      <c r="BO6" s="82">
        <v>0.38</v>
      </c>
      <c r="BR6" s="136"/>
    </row>
    <row r="7" spans="1:72" s="229" customFormat="1" ht="14" customHeight="1" x14ac:dyDescent="0.2">
      <c r="A7" s="224"/>
      <c r="B7" s="224"/>
      <c r="C7" s="224"/>
      <c r="D7" s="224"/>
      <c r="E7" s="225"/>
      <c r="F7" s="225"/>
      <c r="G7" s="225"/>
      <c r="H7" s="226"/>
      <c r="I7" s="227"/>
      <c r="J7" s="224">
        <v>2017</v>
      </c>
      <c r="K7" s="224">
        <v>1</v>
      </c>
      <c r="L7" s="224">
        <v>6</v>
      </c>
      <c r="M7" s="224">
        <v>6</v>
      </c>
      <c r="N7" s="224">
        <v>1830</v>
      </c>
      <c r="O7" s="228" t="s">
        <v>379</v>
      </c>
      <c r="P7" s="224">
        <v>3576</v>
      </c>
      <c r="Q7">
        <v>-103.00020000000001</v>
      </c>
      <c r="R7" s="224">
        <v>-103</v>
      </c>
      <c r="S7" s="224">
        <v>-35</v>
      </c>
      <c r="T7" s="224">
        <v>-35</v>
      </c>
      <c r="U7" s="229" t="s">
        <v>423</v>
      </c>
      <c r="V7" s="224">
        <v>138</v>
      </c>
      <c r="W7" s="224" t="s">
        <v>378</v>
      </c>
      <c r="X7" s="230">
        <v>0.1</v>
      </c>
      <c r="Y7" s="224">
        <f>MEDIAN(Y5:Y6)</f>
        <v>1038.5</v>
      </c>
      <c r="Z7" s="1">
        <f t="shared" si="0"/>
        <v>1.0385</v>
      </c>
      <c r="AA7" s="231">
        <f>MEDIAN(AA5:AA6)</f>
        <v>5.2000000000000005E-2</v>
      </c>
      <c r="AB7" s="231">
        <f t="shared" ref="AB7" si="2">MEDIAN(AB5:AB6)</f>
        <v>4.0000000000000001E-3</v>
      </c>
      <c r="AC7" s="231">
        <f t="shared" ref="AC7" si="3">MEDIAN(AC5:AC6)</f>
        <v>1.55E-2</v>
      </c>
      <c r="AD7" s="231">
        <f t="shared" ref="AD7" si="4">MEDIAN(AD5:AD6)</f>
        <v>2E-3</v>
      </c>
      <c r="AE7" s="231">
        <f t="shared" ref="AE7" si="5">MEDIAN(AE5:AE6)</f>
        <v>2E-3</v>
      </c>
      <c r="AF7" s="231">
        <f t="shared" ref="AF7" si="6">MEDIAN(AF5:AF6)</f>
        <v>3.1E-2</v>
      </c>
      <c r="AG7" s="231">
        <f t="shared" ref="AG7" si="7">MEDIAN(AG5:AG6)</f>
        <v>-8888</v>
      </c>
      <c r="AH7" s="231">
        <f t="shared" ref="AH7" si="8">MEDIAN(AH5:AH6)</f>
        <v>1.2500000000000001E-2</v>
      </c>
      <c r="AI7" s="231">
        <f t="shared" ref="AI7" si="9">MEDIAN(AI5:AI6)</f>
        <v>2E-3</v>
      </c>
      <c r="AJ7" s="231">
        <f t="shared" ref="AJ7" si="10">MEDIAN(AJ5:AJ6)</f>
        <v>2E-3</v>
      </c>
      <c r="AK7" s="231">
        <f t="shared" ref="AK7" si="11">MEDIAN(AK5:AK6)</f>
        <v>3.0000000000000001E-3</v>
      </c>
      <c r="AL7" s="231">
        <f t="shared" ref="AL7" si="12">MEDIAN(AL5:AL6)</f>
        <v>5.0000000000000001E-3</v>
      </c>
      <c r="AM7" s="231">
        <f t="shared" ref="AM7" si="13">MEDIAN(AM5:AM6)</f>
        <v>4.9500000000000002E-2</v>
      </c>
      <c r="AN7" s="231">
        <f t="shared" ref="AN7" si="14">MEDIAN(AN5:AN6)</f>
        <v>-8888</v>
      </c>
      <c r="AO7" s="231">
        <f t="shared" ref="AO7" si="15">MEDIAN(AO5:AO6)</f>
        <v>2.5000000000000001E-3</v>
      </c>
      <c r="AP7" s="231">
        <f t="shared" ref="AP7" si="16">MEDIAN(AP5:AP6)</f>
        <v>4.0000000000000001E-3</v>
      </c>
      <c r="AQ7" s="231">
        <f t="shared" ref="AQ7" si="17">MEDIAN(AQ5:AQ6)</f>
        <v>-8888</v>
      </c>
      <c r="AR7" s="231">
        <f t="shared" ref="AR7" si="18">MEDIAN(AR5:AR6)</f>
        <v>7.4999999999999997E-3</v>
      </c>
      <c r="AS7" s="231">
        <f t="shared" ref="AS7" si="19">MEDIAN(AS5:AS6)</f>
        <v>8.0000000000000002E-3</v>
      </c>
      <c r="AT7" s="231">
        <f t="shared" ref="AT7" si="20">MEDIAN(AT5:AT6)</f>
        <v>2E-3</v>
      </c>
      <c r="AU7" s="231">
        <f t="shared" ref="AU7" si="21">MEDIAN(AU5:AU6)</f>
        <v>-8888</v>
      </c>
      <c r="AV7" s="231">
        <f t="shared" ref="AV7" si="22">MEDIAN(AV5:AV6)</f>
        <v>1E-3</v>
      </c>
      <c r="AW7" s="231">
        <f t="shared" ref="AW7" si="23">MEDIAN(AW5:AW6)</f>
        <v>-8888</v>
      </c>
      <c r="AX7" s="231">
        <f t="shared" ref="AX7" si="24">MEDIAN(AX5:AX6)</f>
        <v>-8888</v>
      </c>
      <c r="AY7" s="231">
        <f t="shared" ref="AY7" si="25">MEDIAN(AY5:AY6)</f>
        <v>-8888</v>
      </c>
      <c r="AZ7" s="231">
        <f t="shared" ref="AZ7" si="26">MEDIAN(AZ5:AZ6)</f>
        <v>-8888</v>
      </c>
      <c r="BA7" s="231">
        <f t="shared" ref="BA7" si="27">MEDIAN(BA5:BA6)</f>
        <v>7.1500000000000008E-2</v>
      </c>
      <c r="BB7" s="231">
        <f t="shared" ref="BB7" si="28">MEDIAN(BB5:BB6)</f>
        <v>2.1499999999999998E-2</v>
      </c>
      <c r="BC7" s="231">
        <f t="shared" ref="BC7" si="29">MEDIAN(BC5:BC6)</f>
        <v>3.7999999999999999E-2</v>
      </c>
      <c r="BD7" s="231">
        <f t="shared" ref="BD7" si="30">MEDIAN(BD5:BD6)</f>
        <v>0.1095</v>
      </c>
      <c r="BE7" s="231">
        <f t="shared" ref="BE7" si="31">MEDIAN(BE5:BE6)</f>
        <v>5.9499999999999997E-2</v>
      </c>
      <c r="BF7" s="231">
        <f t="shared" ref="BF7" si="32">MEDIAN(BF5:BF6)</f>
        <v>7.9000000000000001E-2</v>
      </c>
      <c r="BG7" s="231">
        <f t="shared" ref="BG7" si="33">MEDIAN(BG5:BG6)</f>
        <v>0.13100000000000001</v>
      </c>
      <c r="BH7" s="231">
        <f t="shared" ref="BH7" si="34">MEDIAN(BH5:BH6)</f>
        <v>4.7E-2</v>
      </c>
      <c r="BI7" s="231">
        <f t="shared" ref="BI7" si="35">MEDIAN(BI5:BI6)</f>
        <v>1.5249999999999999</v>
      </c>
      <c r="BJ7" s="231">
        <f t="shared" ref="BJ7" si="36">MEDIAN(BJ5:BJ6)</f>
        <v>0.64</v>
      </c>
      <c r="BK7" s="231">
        <f t="shared" ref="BK7" si="37">MEDIAN(BK5:BK6)</f>
        <v>0.36</v>
      </c>
      <c r="BL7" s="231">
        <f t="shared" ref="BL7" si="38">MEDIAN(BL5:BL6)</f>
        <v>1.2050000000000001</v>
      </c>
      <c r="BM7" s="231">
        <f t="shared" ref="BM7" si="39">MEDIAN(BM5:BM6)</f>
        <v>0.16499999999999998</v>
      </c>
      <c r="BN7" s="231">
        <f t="shared" ref="BN7" si="40">MEDIAN(BN5:BN6)</f>
        <v>0.83499999999999996</v>
      </c>
      <c r="BO7" s="231">
        <f t="shared" ref="BO7" si="41">MEDIAN(BO5:BO6)</f>
        <v>0.39500000000000002</v>
      </c>
      <c r="BP7" s="229">
        <v>2</v>
      </c>
      <c r="BQ7" s="229">
        <v>6</v>
      </c>
      <c r="BR7" s="232"/>
    </row>
    <row r="8" spans="1:72" s="64" customFormat="1" ht="14" customHeight="1" x14ac:dyDescent="0.2">
      <c r="A8" s="1" t="s">
        <v>331</v>
      </c>
      <c r="B8" s="1" t="s">
        <v>333</v>
      </c>
      <c r="C8" s="1"/>
      <c r="D8" s="1" t="s">
        <v>361</v>
      </c>
      <c r="E8" s="113" t="s">
        <v>280</v>
      </c>
      <c r="F8" s="113" t="s">
        <v>281</v>
      </c>
      <c r="G8" s="113" t="s">
        <v>368</v>
      </c>
      <c r="H8" s="66">
        <v>42802</v>
      </c>
      <c r="I8" s="67">
        <v>2.7190502728670629</v>
      </c>
      <c r="J8" s="220">
        <v>2017</v>
      </c>
      <c r="K8" s="224">
        <v>1</v>
      </c>
      <c r="L8" s="1">
        <v>6</v>
      </c>
      <c r="M8" s="1">
        <v>6</v>
      </c>
      <c r="N8" s="1">
        <v>1945</v>
      </c>
      <c r="O8" s="90" t="s">
        <v>380</v>
      </c>
      <c r="P8" s="1">
        <v>3576</v>
      </c>
      <c r="Q8">
        <v>-103.00020000000001</v>
      </c>
      <c r="R8" s="1">
        <v>-103</v>
      </c>
      <c r="S8" s="1">
        <v>-35</v>
      </c>
      <c r="T8" s="1">
        <v>-35</v>
      </c>
      <c r="U8" s="64" t="s">
        <v>299</v>
      </c>
      <c r="V8" s="1">
        <v>138</v>
      </c>
      <c r="W8" s="1">
        <v>22</v>
      </c>
      <c r="X8" s="28">
        <v>60</v>
      </c>
      <c r="Y8" s="1">
        <v>1026</v>
      </c>
      <c r="Z8" s="1">
        <f t="shared" si="0"/>
        <v>1.026</v>
      </c>
      <c r="AA8" s="80">
        <v>7.5999999999999998E-2</v>
      </c>
      <c r="AB8" s="80">
        <v>1.2999999999999999E-2</v>
      </c>
      <c r="AC8" s="80">
        <v>2.5000000000000001E-2</v>
      </c>
      <c r="AD8" s="80">
        <v>3.0000000000000001E-3</v>
      </c>
      <c r="AE8" s="80">
        <v>8.9999999999999993E-3</v>
      </c>
      <c r="AF8" s="80">
        <v>4.1000000000000002E-2</v>
      </c>
      <c r="AG8" s="80">
        <v>-8888</v>
      </c>
      <c r="AH8" s="80">
        <v>5.0000000000000001E-3</v>
      </c>
      <c r="AI8" s="80">
        <v>-8888</v>
      </c>
      <c r="AJ8" s="80">
        <v>4.0000000000000001E-3</v>
      </c>
      <c r="AK8" s="80">
        <v>4.0000000000000001E-3</v>
      </c>
      <c r="AL8" s="80">
        <v>1.6E-2</v>
      </c>
      <c r="AM8" s="80">
        <v>6.8000000000000005E-2</v>
      </c>
      <c r="AN8" s="80">
        <v>8.0000000000000002E-3</v>
      </c>
      <c r="AO8" s="80">
        <v>-8888</v>
      </c>
      <c r="AP8" s="80">
        <v>1.2999999999999999E-2</v>
      </c>
      <c r="AQ8" s="80">
        <v>-8888</v>
      </c>
      <c r="AR8" s="80">
        <v>1.2999999999999999E-2</v>
      </c>
      <c r="AS8" s="80">
        <v>1.2E-2</v>
      </c>
      <c r="AT8" s="80">
        <v>2E-3</v>
      </c>
      <c r="AU8" s="80">
        <v>1E-3</v>
      </c>
      <c r="AV8" s="80">
        <v>2E-3</v>
      </c>
      <c r="AW8" s="80">
        <v>-8888</v>
      </c>
      <c r="AX8" s="80">
        <v>-8888</v>
      </c>
      <c r="AY8" s="80">
        <v>-8888</v>
      </c>
      <c r="AZ8" s="80">
        <v>-8888</v>
      </c>
      <c r="BA8" s="80">
        <v>0.114</v>
      </c>
      <c r="BB8" s="80">
        <v>2.4E-2</v>
      </c>
      <c r="BC8" s="80">
        <v>5.8000000000000003E-2</v>
      </c>
      <c r="BD8" s="80">
        <v>0.17199999999999999</v>
      </c>
      <c r="BE8" s="80">
        <v>8.2000000000000003E-2</v>
      </c>
      <c r="BF8" s="80">
        <v>0.12</v>
      </c>
      <c r="BG8" s="80">
        <v>0.19600000000000001</v>
      </c>
      <c r="BH8" s="80">
        <v>8.6999999999999994E-2</v>
      </c>
      <c r="BI8" s="82">
        <v>1.58</v>
      </c>
      <c r="BJ8" s="82">
        <v>0.71</v>
      </c>
      <c r="BK8" s="82">
        <v>0.28999999999999998</v>
      </c>
      <c r="BL8" s="82">
        <v>1.39</v>
      </c>
      <c r="BM8" s="82">
        <v>0.12</v>
      </c>
      <c r="BN8" s="82">
        <v>0.88</v>
      </c>
      <c r="BO8" s="82">
        <v>0.39</v>
      </c>
      <c r="BP8" s="64">
        <v>1</v>
      </c>
      <c r="BQ8" s="64">
        <v>0</v>
      </c>
      <c r="BR8" s="136" t="s">
        <v>372</v>
      </c>
    </row>
    <row r="9" spans="1:72" s="196" customFormat="1" ht="14" hidden="1" customHeight="1" x14ac:dyDescent="0.2">
      <c r="A9" s="197" t="s">
        <v>331</v>
      </c>
      <c r="B9" s="197" t="s">
        <v>333</v>
      </c>
      <c r="C9" s="197"/>
      <c r="D9" s="197" t="s">
        <v>382</v>
      </c>
      <c r="E9" s="201" t="s">
        <v>280</v>
      </c>
      <c r="F9" s="201" t="s">
        <v>281</v>
      </c>
      <c r="G9" s="201" t="s">
        <v>368</v>
      </c>
      <c r="H9" s="202">
        <v>42802</v>
      </c>
      <c r="I9" s="203">
        <v>2.5864831515415183</v>
      </c>
      <c r="J9" s="220">
        <v>2017</v>
      </c>
      <c r="K9" s="224">
        <v>2</v>
      </c>
      <c r="L9" s="197">
        <v>8</v>
      </c>
      <c r="M9" s="197">
        <v>8</v>
      </c>
      <c r="N9" s="197">
        <v>1530</v>
      </c>
      <c r="O9" s="198" t="s">
        <v>381</v>
      </c>
      <c r="P9" s="197" t="s">
        <v>382</v>
      </c>
      <c r="Q9" s="197"/>
      <c r="R9" s="197" t="s">
        <v>382</v>
      </c>
      <c r="S9" s="197"/>
      <c r="T9" s="197" t="s">
        <v>382</v>
      </c>
      <c r="U9" s="196" t="s">
        <v>300</v>
      </c>
      <c r="V9" s="197">
        <v>146</v>
      </c>
      <c r="W9" s="197" t="s">
        <v>382</v>
      </c>
      <c r="X9" s="200" t="s">
        <v>382</v>
      </c>
      <c r="Y9" s="199">
        <v>1</v>
      </c>
      <c r="Z9" s="1">
        <f t="shared" si="0"/>
        <v>1E-3</v>
      </c>
      <c r="AA9" s="204">
        <v>-8888</v>
      </c>
      <c r="AB9" s="204">
        <v>-8888</v>
      </c>
      <c r="AC9" s="204">
        <v>-8888</v>
      </c>
      <c r="AD9" s="204">
        <v>-8888</v>
      </c>
      <c r="AE9" s="204">
        <v>-8888</v>
      </c>
      <c r="AF9" s="204">
        <v>-8888</v>
      </c>
      <c r="AG9" s="204">
        <v>-8888</v>
      </c>
      <c r="AH9" s="204">
        <v>-8888</v>
      </c>
      <c r="AI9" s="204">
        <v>-8888</v>
      </c>
      <c r="AJ9" s="204">
        <v>-8888</v>
      </c>
      <c r="AK9" s="204">
        <v>-8888</v>
      </c>
      <c r="AL9" s="204">
        <v>-8888</v>
      </c>
      <c r="AM9" s="204">
        <v>-8888</v>
      </c>
      <c r="AN9" s="204">
        <v>-8888</v>
      </c>
      <c r="AO9" s="204">
        <v>-8888</v>
      </c>
      <c r="AP9" s="204">
        <v>-8888</v>
      </c>
      <c r="AQ9" s="204">
        <v>-8888</v>
      </c>
      <c r="AR9" s="204">
        <v>-8888</v>
      </c>
      <c r="AS9" s="204">
        <v>-8888</v>
      </c>
      <c r="AT9" s="204">
        <v>-8888</v>
      </c>
      <c r="AU9" s="204">
        <v>-8888</v>
      </c>
      <c r="AV9" s="204">
        <v>-8888</v>
      </c>
      <c r="AW9" s="204">
        <v>-8888</v>
      </c>
      <c r="AX9" s="204">
        <v>-8888</v>
      </c>
      <c r="AY9" s="204">
        <v>-8888</v>
      </c>
      <c r="AZ9" s="204">
        <v>-8888</v>
      </c>
      <c r="BA9" s="204">
        <v>-8888</v>
      </c>
      <c r="BB9" s="204">
        <v>-8888</v>
      </c>
      <c r="BC9" s="204">
        <v>-8888</v>
      </c>
      <c r="BD9" s="204">
        <v>-8888</v>
      </c>
      <c r="BE9" s="204">
        <v>-8888</v>
      </c>
      <c r="BF9" s="204">
        <v>-8888</v>
      </c>
      <c r="BG9" s="204">
        <v>-8888</v>
      </c>
      <c r="BH9" s="204">
        <v>-8888</v>
      </c>
      <c r="BI9" s="205">
        <v>-8888</v>
      </c>
      <c r="BJ9" s="205">
        <v>-8888</v>
      </c>
      <c r="BK9" s="205">
        <v>-8888</v>
      </c>
      <c r="BL9" s="205">
        <v>-8888</v>
      </c>
      <c r="BM9" s="205">
        <v>-8888</v>
      </c>
      <c r="BN9" s="205">
        <v>-8888</v>
      </c>
      <c r="BO9" s="205">
        <v>-8888</v>
      </c>
      <c r="BR9" s="206"/>
    </row>
    <row r="10" spans="1:72" s="64" customFormat="1" ht="14" hidden="1" customHeight="1" x14ac:dyDescent="0.2">
      <c r="A10" s="1" t="s">
        <v>331</v>
      </c>
      <c r="B10" s="1" t="s">
        <v>333</v>
      </c>
      <c r="C10" s="1"/>
      <c r="D10" s="1" t="s">
        <v>361</v>
      </c>
      <c r="E10" s="113" t="s">
        <v>280</v>
      </c>
      <c r="F10" s="113" t="s">
        <v>281</v>
      </c>
      <c r="G10" s="113" t="s">
        <v>368</v>
      </c>
      <c r="H10" s="66">
        <v>42802</v>
      </c>
      <c r="I10" s="67">
        <v>2.7598074225102307</v>
      </c>
      <c r="J10" s="220">
        <v>2017</v>
      </c>
      <c r="K10" s="1" t="s">
        <v>367</v>
      </c>
      <c r="L10" s="1">
        <v>8</v>
      </c>
      <c r="M10" s="1">
        <v>8</v>
      </c>
      <c r="N10" s="1">
        <v>1500</v>
      </c>
      <c r="O10" s="90" t="s">
        <v>383</v>
      </c>
      <c r="P10" s="1">
        <v>3750</v>
      </c>
      <c r="Q10" s="1"/>
      <c r="R10" s="1">
        <v>-103</v>
      </c>
      <c r="S10" s="1"/>
      <c r="T10" s="1">
        <v>-39</v>
      </c>
      <c r="U10" s="64" t="s">
        <v>301</v>
      </c>
      <c r="V10" s="1">
        <v>146</v>
      </c>
      <c r="W10" s="1" t="s">
        <v>378</v>
      </c>
      <c r="X10" s="28">
        <v>0.1</v>
      </c>
      <c r="Y10" s="1">
        <v>1040</v>
      </c>
      <c r="Z10" s="1">
        <f t="shared" si="0"/>
        <v>1.04</v>
      </c>
      <c r="AA10" s="80">
        <v>7.1999999999999995E-2</v>
      </c>
      <c r="AB10" s="80">
        <v>8.9999999999999993E-3</v>
      </c>
      <c r="AC10" s="80">
        <v>2.3E-2</v>
      </c>
      <c r="AD10" s="80">
        <v>3.0000000000000001E-3</v>
      </c>
      <c r="AE10" s="80">
        <v>6.0000000000000001E-3</v>
      </c>
      <c r="AF10" s="80">
        <v>4.1000000000000002E-2</v>
      </c>
      <c r="AG10" s="80">
        <v>-8888</v>
      </c>
      <c r="AH10" s="80">
        <v>1.4E-2</v>
      </c>
      <c r="AI10" s="80">
        <v>2E-3</v>
      </c>
      <c r="AJ10" s="80">
        <v>3.0000000000000001E-3</v>
      </c>
      <c r="AK10" s="80">
        <v>4.0000000000000001E-3</v>
      </c>
      <c r="AL10" s="80">
        <v>3.0000000000000001E-3</v>
      </c>
      <c r="AM10" s="80">
        <v>7.0000000000000007E-2</v>
      </c>
      <c r="AN10" s="80">
        <v>-8888</v>
      </c>
      <c r="AO10" s="80">
        <v>2E-3</v>
      </c>
      <c r="AP10" s="80">
        <v>8.9999999999999993E-3</v>
      </c>
      <c r="AQ10" s="80">
        <v>-8888</v>
      </c>
      <c r="AR10" s="80">
        <v>1.2E-2</v>
      </c>
      <c r="AS10" s="80">
        <v>1.0999999999999999E-2</v>
      </c>
      <c r="AT10" s="80">
        <v>3.0000000000000001E-3</v>
      </c>
      <c r="AU10" s="80">
        <v>-8888</v>
      </c>
      <c r="AV10" s="80">
        <v>2E-3</v>
      </c>
      <c r="AW10" s="80">
        <v>-8888</v>
      </c>
      <c r="AX10" s="80">
        <v>-8888</v>
      </c>
      <c r="AY10" s="80">
        <v>-8888</v>
      </c>
      <c r="AZ10" s="80">
        <v>-8888</v>
      </c>
      <c r="BA10" s="80">
        <v>0.104</v>
      </c>
      <c r="BB10" s="80">
        <v>2.1999999999999999E-2</v>
      </c>
      <c r="BC10" s="80">
        <v>5.3999999999999999E-2</v>
      </c>
      <c r="BD10" s="80">
        <v>0.158</v>
      </c>
      <c r="BE10" s="80">
        <v>7.5999999999999998E-2</v>
      </c>
      <c r="BF10" s="80">
        <v>0.108</v>
      </c>
      <c r="BG10" s="80">
        <v>0.18</v>
      </c>
      <c r="BH10" s="80">
        <v>6.6000000000000003E-2</v>
      </c>
      <c r="BI10" s="82">
        <v>1.5</v>
      </c>
      <c r="BJ10" s="82">
        <v>0.71</v>
      </c>
      <c r="BK10" s="82">
        <v>0.28999999999999998</v>
      </c>
      <c r="BL10" s="82">
        <v>1.37</v>
      </c>
      <c r="BM10" s="82">
        <v>0.12</v>
      </c>
      <c r="BN10" s="82">
        <v>0.88</v>
      </c>
      <c r="BO10" s="82">
        <v>0.4</v>
      </c>
      <c r="BR10" s="136" t="s">
        <v>372</v>
      </c>
    </row>
    <row r="11" spans="1:72" s="64" customFormat="1" ht="14" hidden="1" customHeight="1" x14ac:dyDescent="0.2">
      <c r="A11" s="1" t="s">
        <v>331</v>
      </c>
      <c r="B11" s="1" t="s">
        <v>333</v>
      </c>
      <c r="C11" s="1" t="s">
        <v>376</v>
      </c>
      <c r="D11" s="1" t="s">
        <v>361</v>
      </c>
      <c r="E11" s="113" t="s">
        <v>280</v>
      </c>
      <c r="F11" s="113" t="s">
        <v>281</v>
      </c>
      <c r="G11" s="113" t="s">
        <v>368</v>
      </c>
      <c r="H11" s="66">
        <v>42802</v>
      </c>
      <c r="I11" s="67">
        <v>2.7867192348641034</v>
      </c>
      <c r="J11" s="220">
        <v>2017</v>
      </c>
      <c r="K11" s="1" t="s">
        <v>367</v>
      </c>
      <c r="L11" s="1">
        <v>8</v>
      </c>
      <c r="M11" s="1">
        <v>8</v>
      </c>
      <c r="N11" s="1">
        <v>1500</v>
      </c>
      <c r="O11" s="90" t="s">
        <v>384</v>
      </c>
      <c r="P11" s="1">
        <v>3750</v>
      </c>
      <c r="Q11" s="1"/>
      <c r="R11" s="1">
        <v>-103</v>
      </c>
      <c r="S11" s="1"/>
      <c r="T11" s="1">
        <v>-39</v>
      </c>
      <c r="U11" s="64" t="s">
        <v>302</v>
      </c>
      <c r="V11" s="1">
        <v>146</v>
      </c>
      <c r="W11" s="1" t="s">
        <v>378</v>
      </c>
      <c r="X11" s="28">
        <v>0.1</v>
      </c>
      <c r="Y11" s="1">
        <v>1037</v>
      </c>
      <c r="Z11" s="1">
        <f t="shared" si="0"/>
        <v>1.0369999999999999</v>
      </c>
      <c r="AA11" s="80">
        <v>7.2999999999999995E-2</v>
      </c>
      <c r="AB11" s="80">
        <v>0.01</v>
      </c>
      <c r="AC11" s="80">
        <v>2.4E-2</v>
      </c>
      <c r="AD11" s="80">
        <v>3.0000000000000001E-3</v>
      </c>
      <c r="AE11" s="80">
        <v>6.0000000000000001E-3</v>
      </c>
      <c r="AF11" s="80">
        <v>3.9E-2</v>
      </c>
      <c r="AG11" s="80">
        <v>-8888</v>
      </c>
      <c r="AH11" s="80">
        <v>1.2E-2</v>
      </c>
      <c r="AI11" s="80">
        <v>2E-3</v>
      </c>
      <c r="AJ11" s="80">
        <v>4.0000000000000001E-3</v>
      </c>
      <c r="AK11" s="80">
        <v>4.0000000000000001E-3</v>
      </c>
      <c r="AL11" s="80">
        <v>3.0000000000000001E-3</v>
      </c>
      <c r="AM11" s="80">
        <v>7.0000000000000007E-2</v>
      </c>
      <c r="AN11" s="80">
        <v>-8888</v>
      </c>
      <c r="AO11" s="80">
        <v>3.0000000000000001E-3</v>
      </c>
      <c r="AP11" s="80">
        <v>0.01</v>
      </c>
      <c r="AQ11" s="80">
        <v>-8888</v>
      </c>
      <c r="AR11" s="80">
        <v>1.2E-2</v>
      </c>
      <c r="AS11" s="80">
        <v>1.2E-2</v>
      </c>
      <c r="AT11" s="80">
        <v>3.0000000000000001E-3</v>
      </c>
      <c r="AU11" s="80">
        <v>-8888</v>
      </c>
      <c r="AV11" s="80">
        <v>2E-3</v>
      </c>
      <c r="AW11" s="80">
        <v>-8888</v>
      </c>
      <c r="AX11" s="80">
        <v>-8888</v>
      </c>
      <c r="AY11" s="80">
        <v>-8888</v>
      </c>
      <c r="AZ11" s="80">
        <v>-8888</v>
      </c>
      <c r="BA11" s="80">
        <v>0.107</v>
      </c>
      <c r="BB11" s="80">
        <v>0.02</v>
      </c>
      <c r="BC11" s="80">
        <v>5.2999999999999999E-2</v>
      </c>
      <c r="BD11" s="80">
        <v>0.16</v>
      </c>
      <c r="BE11" s="80">
        <v>7.2999999999999995E-2</v>
      </c>
      <c r="BF11" s="80">
        <v>0.107</v>
      </c>
      <c r="BG11" s="80">
        <v>0.18</v>
      </c>
      <c r="BH11" s="80">
        <v>6.6000000000000003E-2</v>
      </c>
      <c r="BI11" s="82">
        <v>1.47</v>
      </c>
      <c r="BJ11" s="82">
        <v>0.73</v>
      </c>
      <c r="BK11" s="82">
        <v>0.27</v>
      </c>
      <c r="BL11" s="82">
        <v>1.47</v>
      </c>
      <c r="BM11" s="82">
        <v>0.11</v>
      </c>
      <c r="BN11" s="82">
        <v>0.89</v>
      </c>
      <c r="BO11" s="82">
        <v>0.41</v>
      </c>
      <c r="BR11" s="136" t="s">
        <v>372</v>
      </c>
    </row>
    <row r="12" spans="1:72" s="229" customFormat="1" ht="14" customHeight="1" x14ac:dyDescent="0.2">
      <c r="A12" s="224"/>
      <c r="B12" s="224"/>
      <c r="C12" s="224"/>
      <c r="D12" s="224"/>
      <c r="E12" s="225"/>
      <c r="F12" s="225"/>
      <c r="G12" s="225"/>
      <c r="H12" s="226"/>
      <c r="I12" s="227"/>
      <c r="J12" s="224">
        <v>2017</v>
      </c>
      <c r="K12" s="224">
        <v>1</v>
      </c>
      <c r="L12" s="224">
        <v>8</v>
      </c>
      <c r="M12" s="224">
        <v>8</v>
      </c>
      <c r="N12" s="224">
        <v>1500</v>
      </c>
      <c r="O12" s="228" t="s">
        <v>384</v>
      </c>
      <c r="P12" s="224">
        <v>3750</v>
      </c>
      <c r="Q12" s="224">
        <v>-103</v>
      </c>
      <c r="R12" s="224">
        <v>-103</v>
      </c>
      <c r="S12">
        <v>-38.999899999999997</v>
      </c>
      <c r="T12" s="224">
        <v>-39</v>
      </c>
      <c r="U12" s="229" t="s">
        <v>424</v>
      </c>
      <c r="V12" s="224">
        <v>146</v>
      </c>
      <c r="W12" s="224" t="s">
        <v>378</v>
      </c>
      <c r="X12" s="230">
        <v>0.1</v>
      </c>
      <c r="Y12" s="224">
        <f>MEDIAN(Y10:Y11)</f>
        <v>1038.5</v>
      </c>
      <c r="Z12" s="1">
        <f t="shared" si="0"/>
        <v>1.0385</v>
      </c>
      <c r="AA12" s="231">
        <f>MEDIAN(AA10:AA11)</f>
        <v>7.2499999999999995E-2</v>
      </c>
      <c r="AB12" s="231">
        <f t="shared" ref="AB12" si="42">MEDIAN(AB10:AB11)</f>
        <v>9.4999999999999998E-3</v>
      </c>
      <c r="AC12" s="231">
        <f t="shared" ref="AC12" si="43">MEDIAN(AC10:AC11)</f>
        <v>2.35E-2</v>
      </c>
      <c r="AD12" s="231">
        <f t="shared" ref="AD12" si="44">MEDIAN(AD10:AD11)</f>
        <v>3.0000000000000001E-3</v>
      </c>
      <c r="AE12" s="231">
        <f t="shared" ref="AE12" si="45">MEDIAN(AE10:AE11)</f>
        <v>6.0000000000000001E-3</v>
      </c>
      <c r="AF12" s="231">
        <f t="shared" ref="AF12" si="46">MEDIAN(AF10:AF11)</f>
        <v>0.04</v>
      </c>
      <c r="AG12" s="231">
        <f t="shared" ref="AG12" si="47">MEDIAN(AG10:AG11)</f>
        <v>-8888</v>
      </c>
      <c r="AH12" s="231">
        <f t="shared" ref="AH12" si="48">MEDIAN(AH10:AH11)</f>
        <v>1.3000000000000001E-2</v>
      </c>
      <c r="AI12" s="231">
        <f t="shared" ref="AI12" si="49">MEDIAN(AI10:AI11)</f>
        <v>2E-3</v>
      </c>
      <c r="AJ12" s="231">
        <f t="shared" ref="AJ12" si="50">MEDIAN(AJ10:AJ11)</f>
        <v>3.5000000000000001E-3</v>
      </c>
      <c r="AK12" s="231">
        <f t="shared" ref="AK12" si="51">MEDIAN(AK10:AK11)</f>
        <v>4.0000000000000001E-3</v>
      </c>
      <c r="AL12" s="231">
        <f t="shared" ref="AL12" si="52">MEDIAN(AL10:AL11)</f>
        <v>3.0000000000000001E-3</v>
      </c>
      <c r="AM12" s="231">
        <f t="shared" ref="AM12" si="53">MEDIAN(AM10:AM11)</f>
        <v>7.0000000000000007E-2</v>
      </c>
      <c r="AN12" s="231">
        <f t="shared" ref="AN12" si="54">MEDIAN(AN10:AN11)</f>
        <v>-8888</v>
      </c>
      <c r="AO12" s="231">
        <f t="shared" ref="AO12" si="55">MEDIAN(AO10:AO11)</f>
        <v>2.5000000000000001E-3</v>
      </c>
      <c r="AP12" s="231">
        <f t="shared" ref="AP12" si="56">MEDIAN(AP10:AP11)</f>
        <v>9.4999999999999998E-3</v>
      </c>
      <c r="AQ12" s="231">
        <f t="shared" ref="AQ12" si="57">MEDIAN(AQ10:AQ11)</f>
        <v>-8888</v>
      </c>
      <c r="AR12" s="231">
        <f t="shared" ref="AR12" si="58">MEDIAN(AR10:AR11)</f>
        <v>1.2E-2</v>
      </c>
      <c r="AS12" s="231">
        <f t="shared" ref="AS12" si="59">MEDIAN(AS10:AS11)</f>
        <v>1.15E-2</v>
      </c>
      <c r="AT12" s="231">
        <f t="shared" ref="AT12" si="60">MEDIAN(AT10:AT11)</f>
        <v>3.0000000000000001E-3</v>
      </c>
      <c r="AU12" s="231">
        <f t="shared" ref="AU12" si="61">MEDIAN(AU10:AU11)</f>
        <v>-8888</v>
      </c>
      <c r="AV12" s="231">
        <f t="shared" ref="AV12" si="62">MEDIAN(AV10:AV11)</f>
        <v>2E-3</v>
      </c>
      <c r="AW12" s="231">
        <f t="shared" ref="AW12" si="63">MEDIAN(AW10:AW11)</f>
        <v>-8888</v>
      </c>
      <c r="AX12" s="231">
        <f t="shared" ref="AX12" si="64">MEDIAN(AX10:AX11)</f>
        <v>-8888</v>
      </c>
      <c r="AY12" s="231">
        <f t="shared" ref="AY12" si="65">MEDIAN(AY10:AY11)</f>
        <v>-8888</v>
      </c>
      <c r="AZ12" s="231">
        <f t="shared" ref="AZ12" si="66">MEDIAN(AZ10:AZ11)</f>
        <v>-8888</v>
      </c>
      <c r="BA12" s="231">
        <f t="shared" ref="BA12" si="67">MEDIAN(BA10:BA11)</f>
        <v>0.1055</v>
      </c>
      <c r="BB12" s="231">
        <f t="shared" ref="BB12" si="68">MEDIAN(BB10:BB11)</f>
        <v>2.0999999999999998E-2</v>
      </c>
      <c r="BC12" s="231">
        <f t="shared" ref="BC12" si="69">MEDIAN(BC10:BC11)</f>
        <v>5.3499999999999999E-2</v>
      </c>
      <c r="BD12" s="231">
        <f t="shared" ref="BD12" si="70">MEDIAN(BD10:BD11)</f>
        <v>0.159</v>
      </c>
      <c r="BE12" s="231">
        <f t="shared" ref="BE12" si="71">MEDIAN(BE10:BE11)</f>
        <v>7.4499999999999997E-2</v>
      </c>
      <c r="BF12" s="231">
        <f t="shared" ref="BF12" si="72">MEDIAN(BF10:BF11)</f>
        <v>0.1075</v>
      </c>
      <c r="BG12" s="231">
        <f t="shared" ref="BG12" si="73">MEDIAN(BG10:BG11)</f>
        <v>0.18</v>
      </c>
      <c r="BH12" s="231">
        <f t="shared" ref="BH12" si="74">MEDIAN(BH10:BH11)</f>
        <v>6.6000000000000003E-2</v>
      </c>
      <c r="BI12" s="231">
        <f t="shared" ref="BI12" si="75">MEDIAN(BI10:BI11)</f>
        <v>1.4849999999999999</v>
      </c>
      <c r="BJ12" s="231">
        <f t="shared" ref="BJ12" si="76">MEDIAN(BJ10:BJ11)</f>
        <v>0.72</v>
      </c>
      <c r="BK12" s="231">
        <f t="shared" ref="BK12" si="77">MEDIAN(BK10:BK11)</f>
        <v>0.28000000000000003</v>
      </c>
      <c r="BL12" s="231">
        <f t="shared" ref="BL12" si="78">MEDIAN(BL10:BL11)</f>
        <v>1.42</v>
      </c>
      <c r="BM12" s="231">
        <f t="shared" ref="BM12" si="79">MEDIAN(BM10:BM11)</f>
        <v>0.11499999999999999</v>
      </c>
      <c r="BN12" s="231">
        <f t="shared" ref="BN12" si="80">MEDIAN(BN10:BN11)</f>
        <v>0.88500000000000001</v>
      </c>
      <c r="BO12" s="231">
        <f t="shared" ref="BO12" si="81">MEDIAN(BO10:BO11)</f>
        <v>0.40500000000000003</v>
      </c>
      <c r="BP12" s="229">
        <v>2</v>
      </c>
      <c r="BQ12" s="229">
        <v>6</v>
      </c>
      <c r="BR12" s="232"/>
    </row>
    <row r="13" spans="1:72" s="64" customFormat="1" ht="14" hidden="1" customHeight="1" x14ac:dyDescent="0.2">
      <c r="A13" s="1" t="s">
        <v>331</v>
      </c>
      <c r="B13" s="1" t="s">
        <v>333</v>
      </c>
      <c r="C13" s="1"/>
      <c r="D13" s="1" t="s">
        <v>361</v>
      </c>
      <c r="E13" s="113" t="s">
        <v>280</v>
      </c>
      <c r="F13" s="113" t="s">
        <v>281</v>
      </c>
      <c r="G13" s="113" t="s">
        <v>368</v>
      </c>
      <c r="H13" s="66">
        <v>42802</v>
      </c>
      <c r="I13" s="67">
        <v>2.7555406574814749</v>
      </c>
      <c r="J13" s="220">
        <v>2017</v>
      </c>
      <c r="K13" s="1" t="s">
        <v>367</v>
      </c>
      <c r="L13" s="1">
        <v>11</v>
      </c>
      <c r="M13" s="1">
        <v>11</v>
      </c>
      <c r="N13" s="1">
        <v>2100</v>
      </c>
      <c r="O13" s="90" t="s">
        <v>385</v>
      </c>
      <c r="P13" s="1">
        <v>3814</v>
      </c>
      <c r="Q13" s="1"/>
      <c r="R13" s="1">
        <v>-103</v>
      </c>
      <c r="S13" s="1"/>
      <c r="T13" s="1">
        <v>-45</v>
      </c>
      <c r="U13" s="64" t="s">
        <v>303</v>
      </c>
      <c r="V13" s="1">
        <v>158</v>
      </c>
      <c r="W13" s="1" t="s">
        <v>378</v>
      </c>
      <c r="X13" s="28">
        <v>0.1</v>
      </c>
      <c r="Y13" s="1">
        <v>1040</v>
      </c>
      <c r="Z13" s="1">
        <f t="shared" si="0"/>
        <v>1.04</v>
      </c>
      <c r="AA13" s="80">
        <v>0.11600000000000001</v>
      </c>
      <c r="AB13" s="80">
        <v>0.01</v>
      </c>
      <c r="AC13" s="80">
        <v>3.4000000000000002E-2</v>
      </c>
      <c r="AD13" s="80">
        <v>5.0000000000000001E-3</v>
      </c>
      <c r="AE13" s="80">
        <v>1.2E-2</v>
      </c>
      <c r="AF13" s="80">
        <v>4.5999999999999999E-2</v>
      </c>
      <c r="AG13" s="80">
        <v>-8888</v>
      </c>
      <c r="AH13" s="80">
        <v>2.4E-2</v>
      </c>
      <c r="AI13" s="80">
        <v>2E-3</v>
      </c>
      <c r="AJ13" s="80">
        <v>1.2E-2</v>
      </c>
      <c r="AK13" s="80">
        <v>8.9999999999999993E-3</v>
      </c>
      <c r="AL13" s="80">
        <v>8.9999999999999993E-3</v>
      </c>
      <c r="AM13" s="80">
        <v>0.11</v>
      </c>
      <c r="AN13" s="80">
        <v>3.0000000000000001E-3</v>
      </c>
      <c r="AO13" s="80">
        <v>3.0000000000000001E-3</v>
      </c>
      <c r="AP13" s="80">
        <v>0.01</v>
      </c>
      <c r="AQ13" s="80">
        <v>-8888</v>
      </c>
      <c r="AR13" s="80">
        <v>1.9E-2</v>
      </c>
      <c r="AS13" s="80">
        <v>1.4999999999999999E-2</v>
      </c>
      <c r="AT13" s="80">
        <v>2E-3</v>
      </c>
      <c r="AU13" s="80">
        <v>-8888</v>
      </c>
      <c r="AV13" s="80">
        <v>3.0000000000000001E-3</v>
      </c>
      <c r="AW13" s="80">
        <v>2E-3</v>
      </c>
      <c r="AX13" s="80">
        <v>4.0000000000000001E-3</v>
      </c>
      <c r="AY13" s="80">
        <v>-8888</v>
      </c>
      <c r="AZ13" s="80">
        <v>-8888</v>
      </c>
      <c r="BA13" s="80">
        <v>0.16</v>
      </c>
      <c r="BB13" s="80">
        <v>0.04</v>
      </c>
      <c r="BC13" s="80">
        <v>7.9000000000000001E-2</v>
      </c>
      <c r="BD13" s="80">
        <v>0.23899999999999999</v>
      </c>
      <c r="BE13" s="80">
        <v>0.11899999999999999</v>
      </c>
      <c r="BF13" s="80">
        <v>0.16300000000000001</v>
      </c>
      <c r="BG13" s="80">
        <v>0.27900000000000003</v>
      </c>
      <c r="BH13" s="80">
        <v>9.8000000000000004E-2</v>
      </c>
      <c r="BI13" s="82">
        <v>1.41</v>
      </c>
      <c r="BJ13" s="82">
        <v>0.66</v>
      </c>
      <c r="BK13" s="82">
        <v>0.34</v>
      </c>
      <c r="BL13" s="82">
        <v>1.34</v>
      </c>
      <c r="BM13" s="82">
        <v>0.14000000000000001</v>
      </c>
      <c r="BN13" s="82">
        <v>0.86</v>
      </c>
      <c r="BO13" s="82">
        <v>0.42</v>
      </c>
      <c r="BR13" s="136"/>
    </row>
    <row r="14" spans="1:72" s="64" customFormat="1" ht="14" hidden="1" customHeight="1" x14ac:dyDescent="0.2">
      <c r="A14" s="1" t="s">
        <v>331</v>
      </c>
      <c r="B14" s="1" t="s">
        <v>333</v>
      </c>
      <c r="C14" s="1" t="s">
        <v>376</v>
      </c>
      <c r="D14" s="1" t="s">
        <v>361</v>
      </c>
      <c r="E14" s="113" t="s">
        <v>280</v>
      </c>
      <c r="F14" s="113" t="s">
        <v>281</v>
      </c>
      <c r="G14" s="113" t="s">
        <v>368</v>
      </c>
      <c r="H14" s="66">
        <v>42802</v>
      </c>
      <c r="I14" s="67">
        <v>2.7509337048255422</v>
      </c>
      <c r="J14" s="220">
        <v>2017</v>
      </c>
      <c r="K14" s="1" t="s">
        <v>367</v>
      </c>
      <c r="L14" s="1">
        <v>11</v>
      </c>
      <c r="M14" s="1">
        <v>11</v>
      </c>
      <c r="N14" s="1">
        <v>2100</v>
      </c>
      <c r="O14" s="90" t="s">
        <v>386</v>
      </c>
      <c r="P14" s="1">
        <v>3814</v>
      </c>
      <c r="Q14" s="1"/>
      <c r="R14" s="1">
        <v>-103</v>
      </c>
      <c r="S14" s="1"/>
      <c r="T14" s="1">
        <v>-45</v>
      </c>
      <c r="U14" s="64" t="s">
        <v>304</v>
      </c>
      <c r="V14" s="1">
        <v>158</v>
      </c>
      <c r="W14" s="1" t="s">
        <v>378</v>
      </c>
      <c r="X14" s="28">
        <v>0.1</v>
      </c>
      <c r="Y14" s="1">
        <v>1037</v>
      </c>
      <c r="Z14" s="1">
        <f t="shared" si="0"/>
        <v>1.0369999999999999</v>
      </c>
      <c r="AA14" s="80">
        <v>0.12</v>
      </c>
      <c r="AB14" s="80">
        <v>0.01</v>
      </c>
      <c r="AC14" s="80">
        <v>3.4000000000000002E-2</v>
      </c>
      <c r="AD14" s="80">
        <v>5.0000000000000001E-3</v>
      </c>
      <c r="AE14" s="80">
        <v>1.2E-2</v>
      </c>
      <c r="AF14" s="80">
        <v>4.7E-2</v>
      </c>
      <c r="AG14" s="80">
        <v>-8888</v>
      </c>
      <c r="AH14" s="80">
        <v>2.7E-2</v>
      </c>
      <c r="AI14" s="80">
        <v>2E-3</v>
      </c>
      <c r="AJ14" s="80">
        <v>1.2E-2</v>
      </c>
      <c r="AK14" s="80">
        <v>1.2E-2</v>
      </c>
      <c r="AL14" s="80">
        <v>8.9999999999999993E-3</v>
      </c>
      <c r="AM14" s="80">
        <v>0.113</v>
      </c>
      <c r="AN14" s="80">
        <v>3.0000000000000001E-3</v>
      </c>
      <c r="AO14" s="80">
        <v>4.0000000000000001E-3</v>
      </c>
      <c r="AP14" s="80">
        <v>0.01</v>
      </c>
      <c r="AQ14" s="80">
        <v>-8888</v>
      </c>
      <c r="AR14" s="80">
        <v>1.9E-2</v>
      </c>
      <c r="AS14" s="80">
        <v>1.4999999999999999E-2</v>
      </c>
      <c r="AT14" s="80">
        <v>2E-3</v>
      </c>
      <c r="AU14" s="80">
        <v>-8888</v>
      </c>
      <c r="AV14" s="80">
        <v>3.0000000000000001E-3</v>
      </c>
      <c r="AW14" s="80">
        <v>2E-3</v>
      </c>
      <c r="AX14" s="80">
        <v>5.0000000000000001E-3</v>
      </c>
      <c r="AY14" s="80">
        <v>-8888</v>
      </c>
      <c r="AZ14" s="80">
        <v>-8888</v>
      </c>
      <c r="BA14" s="80">
        <v>0.16400000000000001</v>
      </c>
      <c r="BB14" s="80">
        <v>4.2999999999999997E-2</v>
      </c>
      <c r="BC14" s="80">
        <v>8.3000000000000004E-2</v>
      </c>
      <c r="BD14" s="80">
        <v>0.247</v>
      </c>
      <c r="BE14" s="80">
        <v>0.126</v>
      </c>
      <c r="BF14" s="80">
        <v>0.17</v>
      </c>
      <c r="BG14" s="80">
        <v>0.28999999999999998</v>
      </c>
      <c r="BH14" s="80">
        <v>0.10199999999999999</v>
      </c>
      <c r="BI14" s="82">
        <v>1.42</v>
      </c>
      <c r="BJ14" s="82">
        <v>0.66</v>
      </c>
      <c r="BK14" s="82">
        <v>0.34</v>
      </c>
      <c r="BL14" s="82">
        <v>1.3</v>
      </c>
      <c r="BM14" s="82">
        <v>0.15</v>
      </c>
      <c r="BN14" s="82">
        <v>0.85</v>
      </c>
      <c r="BO14" s="82">
        <v>0.41</v>
      </c>
      <c r="BR14" s="136"/>
    </row>
    <row r="15" spans="1:72" s="229" customFormat="1" ht="14" customHeight="1" x14ac:dyDescent="0.2">
      <c r="A15" s="224"/>
      <c r="B15" s="224"/>
      <c r="C15" s="224"/>
      <c r="D15" s="224"/>
      <c r="E15" s="225"/>
      <c r="F15" s="225"/>
      <c r="G15" s="225"/>
      <c r="H15" s="226"/>
      <c r="I15" s="227"/>
      <c r="J15" s="224">
        <v>2017</v>
      </c>
      <c r="K15" s="224">
        <v>1</v>
      </c>
      <c r="L15" s="224">
        <v>11</v>
      </c>
      <c r="M15" s="224">
        <v>11</v>
      </c>
      <c r="N15" s="224">
        <v>2100</v>
      </c>
      <c r="O15" s="228" t="s">
        <v>386</v>
      </c>
      <c r="P15" s="224">
        <v>3814</v>
      </c>
      <c r="Q15">
        <v>-103.00060000000001</v>
      </c>
      <c r="R15" s="224">
        <v>-103</v>
      </c>
      <c r="S15">
        <v>-45.0017</v>
      </c>
      <c r="T15" s="224">
        <v>-45</v>
      </c>
      <c r="U15" s="229" t="s">
        <v>425</v>
      </c>
      <c r="V15" s="224">
        <v>158</v>
      </c>
      <c r="W15" s="224" t="s">
        <v>378</v>
      </c>
      <c r="X15" s="230">
        <v>0.1</v>
      </c>
      <c r="Y15" s="224">
        <f>MEDIAN(Y13:Y14)</f>
        <v>1038.5</v>
      </c>
      <c r="Z15" s="1">
        <f t="shared" si="0"/>
        <v>1.0385</v>
      </c>
      <c r="AA15" s="231">
        <f>MEDIAN(AA13:AA14)</f>
        <v>0.11799999999999999</v>
      </c>
      <c r="AB15" s="231">
        <f t="shared" ref="AB15" si="82">MEDIAN(AB13:AB14)</f>
        <v>0.01</v>
      </c>
      <c r="AC15" s="231">
        <f t="shared" ref="AC15" si="83">MEDIAN(AC13:AC14)</f>
        <v>3.4000000000000002E-2</v>
      </c>
      <c r="AD15" s="231">
        <f t="shared" ref="AD15" si="84">MEDIAN(AD13:AD14)</f>
        <v>5.0000000000000001E-3</v>
      </c>
      <c r="AE15" s="231">
        <f t="shared" ref="AE15" si="85">MEDIAN(AE13:AE14)</f>
        <v>1.2E-2</v>
      </c>
      <c r="AF15" s="231">
        <f t="shared" ref="AF15" si="86">MEDIAN(AF13:AF14)</f>
        <v>4.65E-2</v>
      </c>
      <c r="AG15" s="231">
        <f t="shared" ref="AG15" si="87">MEDIAN(AG13:AG14)</f>
        <v>-8888</v>
      </c>
      <c r="AH15" s="231">
        <f t="shared" ref="AH15" si="88">MEDIAN(AH13:AH14)</f>
        <v>2.5500000000000002E-2</v>
      </c>
      <c r="AI15" s="231">
        <f t="shared" ref="AI15" si="89">MEDIAN(AI13:AI14)</f>
        <v>2E-3</v>
      </c>
      <c r="AJ15" s="231">
        <f t="shared" ref="AJ15" si="90">MEDIAN(AJ13:AJ14)</f>
        <v>1.2E-2</v>
      </c>
      <c r="AK15" s="231">
        <f t="shared" ref="AK15" si="91">MEDIAN(AK13:AK14)</f>
        <v>1.0499999999999999E-2</v>
      </c>
      <c r="AL15" s="231">
        <f t="shared" ref="AL15" si="92">MEDIAN(AL13:AL14)</f>
        <v>8.9999999999999993E-3</v>
      </c>
      <c r="AM15" s="231">
        <f t="shared" ref="AM15" si="93">MEDIAN(AM13:AM14)</f>
        <v>0.1115</v>
      </c>
      <c r="AN15" s="231">
        <f t="shared" ref="AN15" si="94">MEDIAN(AN13:AN14)</f>
        <v>3.0000000000000001E-3</v>
      </c>
      <c r="AO15" s="231">
        <f t="shared" ref="AO15" si="95">MEDIAN(AO13:AO14)</f>
        <v>3.5000000000000001E-3</v>
      </c>
      <c r="AP15" s="231">
        <f t="shared" ref="AP15" si="96">MEDIAN(AP13:AP14)</f>
        <v>0.01</v>
      </c>
      <c r="AQ15" s="231">
        <f t="shared" ref="AQ15" si="97">MEDIAN(AQ13:AQ14)</f>
        <v>-8888</v>
      </c>
      <c r="AR15" s="231">
        <f t="shared" ref="AR15" si="98">MEDIAN(AR13:AR14)</f>
        <v>1.9E-2</v>
      </c>
      <c r="AS15" s="231">
        <f t="shared" ref="AS15" si="99">MEDIAN(AS13:AS14)</f>
        <v>1.4999999999999999E-2</v>
      </c>
      <c r="AT15" s="231">
        <f t="shared" ref="AT15" si="100">MEDIAN(AT13:AT14)</f>
        <v>2E-3</v>
      </c>
      <c r="AU15" s="231">
        <f t="shared" ref="AU15" si="101">MEDIAN(AU13:AU14)</f>
        <v>-8888</v>
      </c>
      <c r="AV15" s="231">
        <f t="shared" ref="AV15" si="102">MEDIAN(AV13:AV14)</f>
        <v>3.0000000000000001E-3</v>
      </c>
      <c r="AW15" s="231">
        <f t="shared" ref="AW15" si="103">MEDIAN(AW13:AW14)</f>
        <v>2E-3</v>
      </c>
      <c r="AX15" s="231">
        <f t="shared" ref="AX15" si="104">MEDIAN(AX13:AX14)</f>
        <v>4.5000000000000005E-3</v>
      </c>
      <c r="AY15" s="231">
        <f t="shared" ref="AY15" si="105">MEDIAN(AY13:AY14)</f>
        <v>-8888</v>
      </c>
      <c r="AZ15" s="231">
        <f t="shared" ref="AZ15" si="106">MEDIAN(AZ13:AZ14)</f>
        <v>-8888</v>
      </c>
      <c r="BA15" s="231">
        <f t="shared" ref="BA15" si="107">MEDIAN(BA13:BA14)</f>
        <v>0.16200000000000001</v>
      </c>
      <c r="BB15" s="231">
        <f t="shared" ref="BB15" si="108">MEDIAN(BB13:BB14)</f>
        <v>4.1499999999999995E-2</v>
      </c>
      <c r="BC15" s="231">
        <f t="shared" ref="BC15" si="109">MEDIAN(BC13:BC14)</f>
        <v>8.1000000000000003E-2</v>
      </c>
      <c r="BD15" s="231">
        <f t="shared" ref="BD15" si="110">MEDIAN(BD13:BD14)</f>
        <v>0.24299999999999999</v>
      </c>
      <c r="BE15" s="231">
        <f t="shared" ref="BE15" si="111">MEDIAN(BE13:BE14)</f>
        <v>0.1225</v>
      </c>
      <c r="BF15" s="231">
        <f t="shared" ref="BF15" si="112">MEDIAN(BF13:BF14)</f>
        <v>0.16650000000000001</v>
      </c>
      <c r="BG15" s="231">
        <f t="shared" ref="BG15" si="113">MEDIAN(BG13:BG14)</f>
        <v>0.28449999999999998</v>
      </c>
      <c r="BH15" s="231">
        <f t="shared" ref="BH15" si="114">MEDIAN(BH13:BH14)</f>
        <v>0.1</v>
      </c>
      <c r="BI15" s="231">
        <f t="shared" ref="BI15" si="115">MEDIAN(BI13:BI14)</f>
        <v>1.415</v>
      </c>
      <c r="BJ15" s="231">
        <f t="shared" ref="BJ15" si="116">MEDIAN(BJ13:BJ14)</f>
        <v>0.66</v>
      </c>
      <c r="BK15" s="231">
        <f t="shared" ref="BK15" si="117">MEDIAN(BK13:BK14)</f>
        <v>0.34</v>
      </c>
      <c r="BL15" s="231">
        <f t="shared" ref="BL15" si="118">MEDIAN(BL13:BL14)</f>
        <v>1.32</v>
      </c>
      <c r="BM15" s="231">
        <f t="shared" ref="BM15" si="119">MEDIAN(BM13:BM14)</f>
        <v>0.14500000000000002</v>
      </c>
      <c r="BN15" s="231">
        <f t="shared" ref="BN15" si="120">MEDIAN(BN13:BN14)</f>
        <v>0.85499999999999998</v>
      </c>
      <c r="BO15" s="231">
        <f t="shared" ref="BO15" si="121">MEDIAN(BO13:BO14)</f>
        <v>0.41499999999999998</v>
      </c>
      <c r="BP15" s="229">
        <v>2</v>
      </c>
      <c r="BQ15" s="229">
        <v>6</v>
      </c>
      <c r="BR15" s="232"/>
    </row>
    <row r="16" spans="1:72" s="64" customFormat="1" ht="14" customHeight="1" x14ac:dyDescent="0.2">
      <c r="A16" s="1" t="s">
        <v>331</v>
      </c>
      <c r="B16" s="1" t="s">
        <v>333</v>
      </c>
      <c r="C16" s="1"/>
      <c r="D16" s="1" t="s">
        <v>361</v>
      </c>
      <c r="E16" s="113" t="s">
        <v>280</v>
      </c>
      <c r="F16" s="113" t="s">
        <v>281</v>
      </c>
      <c r="G16" s="113" t="s">
        <v>368</v>
      </c>
      <c r="H16" s="66">
        <v>42802</v>
      </c>
      <c r="I16" s="67">
        <v>2.7564880306438728</v>
      </c>
      <c r="J16" s="220">
        <v>2017</v>
      </c>
      <c r="K16" s="224">
        <v>1</v>
      </c>
      <c r="L16" s="1">
        <v>12</v>
      </c>
      <c r="M16" s="1">
        <v>12</v>
      </c>
      <c r="N16" s="1">
        <v>300</v>
      </c>
      <c r="O16" s="90" t="s">
        <v>387</v>
      </c>
      <c r="P16" s="1">
        <v>3814</v>
      </c>
      <c r="Q16">
        <v>-103.00060000000001</v>
      </c>
      <c r="R16" s="1">
        <v>-103</v>
      </c>
      <c r="S16">
        <v>-45.0017</v>
      </c>
      <c r="T16" s="1">
        <v>-45</v>
      </c>
      <c r="U16" s="64" t="s">
        <v>305</v>
      </c>
      <c r="V16" s="1">
        <v>158</v>
      </c>
      <c r="W16" s="1">
        <v>22</v>
      </c>
      <c r="X16" s="28">
        <v>40</v>
      </c>
      <c r="Y16" s="1">
        <v>1040</v>
      </c>
      <c r="Z16" s="1">
        <f t="shared" si="0"/>
        <v>1.04</v>
      </c>
      <c r="AA16" s="80">
        <v>0.27600000000000002</v>
      </c>
      <c r="AB16" s="80">
        <v>0.06</v>
      </c>
      <c r="AC16" s="80">
        <v>0.08</v>
      </c>
      <c r="AD16" s="80">
        <v>1.2E-2</v>
      </c>
      <c r="AE16" s="80">
        <v>2.7E-2</v>
      </c>
      <c r="AF16" s="80">
        <v>0.112</v>
      </c>
      <c r="AG16" s="80">
        <v>-8888</v>
      </c>
      <c r="AH16" s="80">
        <v>2.8000000000000001E-2</v>
      </c>
      <c r="AI16" s="80">
        <v>2E-3</v>
      </c>
      <c r="AJ16" s="80">
        <v>1.4999999999999999E-2</v>
      </c>
      <c r="AK16" s="80">
        <v>3.5999999999999997E-2</v>
      </c>
      <c r="AL16" s="80">
        <v>4.1000000000000002E-2</v>
      </c>
      <c r="AM16" s="80">
        <v>0.25</v>
      </c>
      <c r="AN16" s="80">
        <v>2.1999999999999999E-2</v>
      </c>
      <c r="AO16" s="80">
        <v>4.0000000000000001E-3</v>
      </c>
      <c r="AP16" s="80">
        <v>0.06</v>
      </c>
      <c r="AQ16" s="80">
        <v>-8888</v>
      </c>
      <c r="AR16" s="80">
        <v>4.7E-2</v>
      </c>
      <c r="AS16" s="80">
        <v>3.3000000000000002E-2</v>
      </c>
      <c r="AT16" s="80">
        <v>4.0000000000000001E-3</v>
      </c>
      <c r="AU16" s="80">
        <v>6.0000000000000001E-3</v>
      </c>
      <c r="AV16" s="80">
        <v>7.0000000000000001E-3</v>
      </c>
      <c r="AW16" s="80">
        <v>3.0000000000000001E-3</v>
      </c>
      <c r="AX16" s="80">
        <v>4.0000000000000001E-3</v>
      </c>
      <c r="AY16" s="80">
        <v>2E-3</v>
      </c>
      <c r="AZ16" s="80">
        <v>-8888</v>
      </c>
      <c r="BA16" s="80">
        <v>0.41599999999999998</v>
      </c>
      <c r="BB16" s="80">
        <v>8.3000000000000004E-2</v>
      </c>
      <c r="BC16" s="80">
        <v>0.19</v>
      </c>
      <c r="BD16" s="80">
        <v>0.60599999999999998</v>
      </c>
      <c r="BE16" s="80">
        <v>0.27300000000000002</v>
      </c>
      <c r="BF16" s="80">
        <v>0.41299999999999998</v>
      </c>
      <c r="BG16" s="80">
        <v>0.68899999999999995</v>
      </c>
      <c r="BH16" s="80">
        <v>0.29099999999999998</v>
      </c>
      <c r="BI16" s="82">
        <v>1.5</v>
      </c>
      <c r="BJ16" s="82">
        <v>0.7</v>
      </c>
      <c r="BK16" s="82">
        <v>0.3</v>
      </c>
      <c r="BL16" s="82">
        <v>1.52</v>
      </c>
      <c r="BM16" s="82">
        <v>0.12</v>
      </c>
      <c r="BN16" s="82">
        <v>0.88</v>
      </c>
      <c r="BO16" s="82">
        <v>0.4</v>
      </c>
      <c r="BP16" s="64">
        <v>1</v>
      </c>
      <c r="BQ16" s="64">
        <v>0</v>
      </c>
      <c r="BR16" s="136"/>
    </row>
    <row r="17" spans="1:70" s="64" customFormat="1" ht="14" hidden="1" customHeight="1" x14ac:dyDescent="0.2">
      <c r="A17" s="1" t="s">
        <v>331</v>
      </c>
      <c r="B17" s="1" t="s">
        <v>333</v>
      </c>
      <c r="C17" s="1"/>
      <c r="D17" s="1" t="s">
        <v>361</v>
      </c>
      <c r="E17" s="113" t="s">
        <v>280</v>
      </c>
      <c r="F17" s="113" t="s">
        <v>281</v>
      </c>
      <c r="G17" s="113" t="s">
        <v>368</v>
      </c>
      <c r="H17" s="66">
        <v>42802</v>
      </c>
      <c r="I17" s="67">
        <v>2.7469633646040115</v>
      </c>
      <c r="J17" s="220">
        <v>2017</v>
      </c>
      <c r="K17" s="224">
        <v>2</v>
      </c>
      <c r="L17" s="1">
        <v>15</v>
      </c>
      <c r="M17" s="1">
        <v>15</v>
      </c>
      <c r="N17" s="1">
        <v>930</v>
      </c>
      <c r="O17" s="90" t="s">
        <v>388</v>
      </c>
      <c r="P17" s="1">
        <v>4029</v>
      </c>
      <c r="Q17" s="1"/>
      <c r="R17" s="1">
        <v>-103</v>
      </c>
      <c r="S17" s="1"/>
      <c r="T17" s="1">
        <v>-45</v>
      </c>
      <c r="U17" s="64" t="s">
        <v>306</v>
      </c>
      <c r="V17" s="1">
        <v>170</v>
      </c>
      <c r="W17" s="1" t="s">
        <v>378</v>
      </c>
      <c r="X17" s="28">
        <v>0.1</v>
      </c>
      <c r="Y17" s="1">
        <v>1040</v>
      </c>
      <c r="Z17" s="1">
        <f t="shared" si="0"/>
        <v>1.04</v>
      </c>
      <c r="AA17" s="80">
        <v>0.1</v>
      </c>
      <c r="AB17" s="80">
        <v>5.0000000000000001E-3</v>
      </c>
      <c r="AC17" s="80">
        <v>3.6999999999999998E-2</v>
      </c>
      <c r="AD17" s="80">
        <v>2E-3</v>
      </c>
      <c r="AE17" s="80">
        <v>1.4E-2</v>
      </c>
      <c r="AF17" s="80">
        <v>4.9000000000000002E-2</v>
      </c>
      <c r="AG17" s="80">
        <v>-8888</v>
      </c>
      <c r="AH17" s="80">
        <v>1.9E-2</v>
      </c>
      <c r="AI17" s="80">
        <v>1E-3</v>
      </c>
      <c r="AJ17" s="80">
        <v>1.6E-2</v>
      </c>
      <c r="AK17" s="80">
        <v>5.0000000000000001E-3</v>
      </c>
      <c r="AL17" s="80">
        <v>1E-3</v>
      </c>
      <c r="AM17" s="80">
        <v>9.7000000000000003E-2</v>
      </c>
      <c r="AN17" s="80">
        <v>-8888</v>
      </c>
      <c r="AO17" s="80">
        <v>3.0000000000000001E-3</v>
      </c>
      <c r="AP17" s="80">
        <v>5.0000000000000001E-3</v>
      </c>
      <c r="AQ17" s="80">
        <v>-8888</v>
      </c>
      <c r="AR17" s="80">
        <v>2.1000000000000001E-2</v>
      </c>
      <c r="AS17" s="80">
        <v>1.6E-2</v>
      </c>
      <c r="AT17" s="80">
        <v>-8888</v>
      </c>
      <c r="AU17" s="80">
        <v>-8888</v>
      </c>
      <c r="AV17" s="80">
        <v>1E-3</v>
      </c>
      <c r="AW17" s="80">
        <v>-8888</v>
      </c>
      <c r="AX17" s="80">
        <v>5.0000000000000001E-3</v>
      </c>
      <c r="AY17" s="80">
        <v>-8888</v>
      </c>
      <c r="AZ17" s="80">
        <v>-8888</v>
      </c>
      <c r="BA17" s="80">
        <v>0.14199999999999999</v>
      </c>
      <c r="BB17" s="80">
        <v>2.3E-2</v>
      </c>
      <c r="BC17" s="80">
        <v>8.4000000000000005E-2</v>
      </c>
      <c r="BD17" s="80">
        <v>0.22600000000000001</v>
      </c>
      <c r="BE17" s="80">
        <v>0.107</v>
      </c>
      <c r="BF17" s="80">
        <v>0.14899999999999999</v>
      </c>
      <c r="BG17" s="80">
        <v>0.249</v>
      </c>
      <c r="BH17" s="80">
        <v>0.09</v>
      </c>
      <c r="BI17" s="82">
        <v>1.49</v>
      </c>
      <c r="BJ17" s="82">
        <v>0.79</v>
      </c>
      <c r="BK17" s="82">
        <v>0.21</v>
      </c>
      <c r="BL17" s="82">
        <v>1.33</v>
      </c>
      <c r="BM17" s="82">
        <v>0.09</v>
      </c>
      <c r="BN17" s="82">
        <v>0.91</v>
      </c>
      <c r="BO17" s="82">
        <v>0.4</v>
      </c>
      <c r="BR17" s="136"/>
    </row>
    <row r="18" spans="1:70" s="64" customFormat="1" ht="14" hidden="1" customHeight="1" x14ac:dyDescent="0.2">
      <c r="A18" s="1" t="s">
        <v>331</v>
      </c>
      <c r="B18" s="1" t="s">
        <v>333</v>
      </c>
      <c r="C18" s="1" t="s">
        <v>376</v>
      </c>
      <c r="D18" s="1" t="s">
        <v>361</v>
      </c>
      <c r="E18" s="113" t="s">
        <v>280</v>
      </c>
      <c r="F18" s="113" t="s">
        <v>281</v>
      </c>
      <c r="G18" s="113" t="s">
        <v>368</v>
      </c>
      <c r="H18" s="66">
        <v>42802</v>
      </c>
      <c r="I18" s="67">
        <v>2.744807116856526</v>
      </c>
      <c r="J18" s="220">
        <v>2017</v>
      </c>
      <c r="K18" s="1" t="s">
        <v>367</v>
      </c>
      <c r="L18" s="1">
        <v>15</v>
      </c>
      <c r="M18" s="1">
        <v>15</v>
      </c>
      <c r="N18" s="1">
        <v>930</v>
      </c>
      <c r="O18" s="90" t="s">
        <v>389</v>
      </c>
      <c r="P18" s="1">
        <v>4029</v>
      </c>
      <c r="Q18" s="1"/>
      <c r="R18" s="1">
        <v>-103</v>
      </c>
      <c r="S18" s="1"/>
      <c r="T18" s="1">
        <v>-45</v>
      </c>
      <c r="U18" s="64" t="s">
        <v>307</v>
      </c>
      <c r="V18" s="1">
        <v>170</v>
      </c>
      <c r="W18" s="1" t="s">
        <v>378</v>
      </c>
      <c r="X18" s="28">
        <v>0.1</v>
      </c>
      <c r="Y18" s="1">
        <v>1037</v>
      </c>
      <c r="Z18" s="1">
        <f t="shared" si="0"/>
        <v>1.0369999999999999</v>
      </c>
      <c r="AA18" s="80">
        <v>0.14399999999999999</v>
      </c>
      <c r="AB18" s="80">
        <v>7.0000000000000001E-3</v>
      </c>
      <c r="AC18" s="80">
        <v>5.5E-2</v>
      </c>
      <c r="AD18" s="80">
        <v>4.0000000000000001E-3</v>
      </c>
      <c r="AE18" s="80">
        <v>2.1000000000000001E-2</v>
      </c>
      <c r="AF18" s="80">
        <v>7.0999999999999994E-2</v>
      </c>
      <c r="AG18" s="80">
        <v>-8888</v>
      </c>
      <c r="AH18" s="80">
        <v>0.03</v>
      </c>
      <c r="AI18" s="80">
        <v>2E-3</v>
      </c>
      <c r="AJ18" s="80">
        <v>2.5000000000000001E-2</v>
      </c>
      <c r="AK18" s="80">
        <v>6.0000000000000001E-3</v>
      </c>
      <c r="AL18" s="80">
        <v>2E-3</v>
      </c>
      <c r="AM18" s="80">
        <v>0.14000000000000001</v>
      </c>
      <c r="AN18" s="80">
        <v>-8888</v>
      </c>
      <c r="AO18" s="80">
        <v>4.0000000000000001E-3</v>
      </c>
      <c r="AP18" s="80">
        <v>7.0000000000000001E-3</v>
      </c>
      <c r="AQ18" s="80">
        <v>-8888</v>
      </c>
      <c r="AR18" s="80">
        <v>3.2000000000000001E-2</v>
      </c>
      <c r="AS18" s="80">
        <v>2.3E-2</v>
      </c>
      <c r="AT18" s="80">
        <v>-8888</v>
      </c>
      <c r="AU18" s="80">
        <v>-8888</v>
      </c>
      <c r="AV18" s="80">
        <v>2E-3</v>
      </c>
      <c r="AW18" s="80">
        <v>-8888</v>
      </c>
      <c r="AX18" s="80">
        <v>8.0000000000000002E-3</v>
      </c>
      <c r="AY18" s="80">
        <v>-8888</v>
      </c>
      <c r="AZ18" s="80">
        <v>-8888</v>
      </c>
      <c r="BA18" s="80">
        <v>0.20599999999999999</v>
      </c>
      <c r="BB18" s="80">
        <v>3.7999999999999999E-2</v>
      </c>
      <c r="BC18" s="80">
        <v>0.123</v>
      </c>
      <c r="BD18" s="80">
        <v>0.32900000000000001</v>
      </c>
      <c r="BE18" s="80">
        <v>0.161</v>
      </c>
      <c r="BF18" s="80">
        <v>0.223</v>
      </c>
      <c r="BG18" s="80">
        <v>0.36699999999999999</v>
      </c>
      <c r="BH18" s="80">
        <v>0.13200000000000001</v>
      </c>
      <c r="BI18" s="82">
        <v>1.55</v>
      </c>
      <c r="BJ18" s="82">
        <v>0.76</v>
      </c>
      <c r="BK18" s="82">
        <v>0.24</v>
      </c>
      <c r="BL18" s="82">
        <v>1.28</v>
      </c>
      <c r="BM18" s="82">
        <v>0.1</v>
      </c>
      <c r="BN18" s="82">
        <v>0.9</v>
      </c>
      <c r="BO18" s="82">
        <v>0.39</v>
      </c>
      <c r="BR18" s="136"/>
    </row>
    <row r="19" spans="1:70" s="229" customFormat="1" ht="14" customHeight="1" x14ac:dyDescent="0.2">
      <c r="A19" s="224"/>
      <c r="B19" s="224"/>
      <c r="C19" s="224"/>
      <c r="D19" s="224"/>
      <c r="E19" s="225"/>
      <c r="F19" s="225"/>
      <c r="G19" s="225"/>
      <c r="H19" s="226"/>
      <c r="I19" s="227"/>
      <c r="J19" s="224">
        <v>2017</v>
      </c>
      <c r="K19" s="1">
        <v>1</v>
      </c>
      <c r="L19" s="224">
        <v>15</v>
      </c>
      <c r="M19" s="224">
        <v>15</v>
      </c>
      <c r="N19" s="224">
        <v>930</v>
      </c>
      <c r="O19" s="228" t="s">
        <v>389</v>
      </c>
      <c r="P19" s="224">
        <v>4029</v>
      </c>
      <c r="Q19">
        <v>-102.9988</v>
      </c>
      <c r="R19" s="224">
        <v>-103</v>
      </c>
      <c r="S19">
        <v>-51.000100000000003</v>
      </c>
      <c r="T19" s="224">
        <v>-45</v>
      </c>
      <c r="U19" s="229" t="s">
        <v>426</v>
      </c>
      <c r="V19" s="224">
        <v>170</v>
      </c>
      <c r="W19" s="224" t="s">
        <v>378</v>
      </c>
      <c r="X19" s="230">
        <v>0.1</v>
      </c>
      <c r="Y19" s="224">
        <f>MEDIAN(Y17:Y18)</f>
        <v>1038.5</v>
      </c>
      <c r="Z19" s="1">
        <f t="shared" si="0"/>
        <v>1.0385</v>
      </c>
      <c r="AA19" s="231">
        <f>MEDIAN(AA17:AA18)</f>
        <v>0.122</v>
      </c>
      <c r="AB19" s="231">
        <f t="shared" ref="AB19" si="122">MEDIAN(AB17:AB18)</f>
        <v>6.0000000000000001E-3</v>
      </c>
      <c r="AC19" s="231">
        <f t="shared" ref="AC19" si="123">MEDIAN(AC17:AC18)</f>
        <v>4.5999999999999999E-2</v>
      </c>
      <c r="AD19" s="231">
        <f t="shared" ref="AD19" si="124">MEDIAN(AD17:AD18)</f>
        <v>3.0000000000000001E-3</v>
      </c>
      <c r="AE19" s="231">
        <f t="shared" ref="AE19" si="125">MEDIAN(AE17:AE18)</f>
        <v>1.7500000000000002E-2</v>
      </c>
      <c r="AF19" s="231">
        <f t="shared" ref="AF19" si="126">MEDIAN(AF17:AF18)</f>
        <v>0.06</v>
      </c>
      <c r="AG19" s="231">
        <f t="shared" ref="AG19" si="127">MEDIAN(AG17:AG18)</f>
        <v>-8888</v>
      </c>
      <c r="AH19" s="231">
        <f t="shared" ref="AH19" si="128">MEDIAN(AH17:AH18)</f>
        <v>2.4500000000000001E-2</v>
      </c>
      <c r="AI19" s="231">
        <f t="shared" ref="AI19" si="129">MEDIAN(AI17:AI18)</f>
        <v>1.5E-3</v>
      </c>
      <c r="AJ19" s="231">
        <f t="shared" ref="AJ19" si="130">MEDIAN(AJ17:AJ18)</f>
        <v>2.0500000000000001E-2</v>
      </c>
      <c r="AK19" s="231">
        <f t="shared" ref="AK19" si="131">MEDIAN(AK17:AK18)</f>
        <v>5.4999999999999997E-3</v>
      </c>
      <c r="AL19" s="231">
        <f t="shared" ref="AL19" si="132">MEDIAN(AL17:AL18)</f>
        <v>1.5E-3</v>
      </c>
      <c r="AM19" s="231">
        <f t="shared" ref="AM19" si="133">MEDIAN(AM17:AM18)</f>
        <v>0.11850000000000001</v>
      </c>
      <c r="AN19" s="231">
        <f t="shared" ref="AN19" si="134">MEDIAN(AN17:AN18)</f>
        <v>-8888</v>
      </c>
      <c r="AO19" s="231">
        <f t="shared" ref="AO19" si="135">MEDIAN(AO17:AO18)</f>
        <v>3.5000000000000001E-3</v>
      </c>
      <c r="AP19" s="231">
        <f t="shared" ref="AP19" si="136">MEDIAN(AP17:AP18)</f>
        <v>6.0000000000000001E-3</v>
      </c>
      <c r="AQ19" s="231">
        <f t="shared" ref="AQ19" si="137">MEDIAN(AQ17:AQ18)</f>
        <v>-8888</v>
      </c>
      <c r="AR19" s="231">
        <f t="shared" ref="AR19" si="138">MEDIAN(AR17:AR18)</f>
        <v>2.6500000000000003E-2</v>
      </c>
      <c r="AS19" s="231">
        <f t="shared" ref="AS19" si="139">MEDIAN(AS17:AS18)</f>
        <v>1.95E-2</v>
      </c>
      <c r="AT19" s="231">
        <f t="shared" ref="AT19" si="140">MEDIAN(AT17:AT18)</f>
        <v>-8888</v>
      </c>
      <c r="AU19" s="231">
        <f t="shared" ref="AU19" si="141">MEDIAN(AU17:AU18)</f>
        <v>-8888</v>
      </c>
      <c r="AV19" s="231">
        <f t="shared" ref="AV19" si="142">MEDIAN(AV17:AV18)</f>
        <v>1.5E-3</v>
      </c>
      <c r="AW19" s="231">
        <f t="shared" ref="AW19" si="143">MEDIAN(AW17:AW18)</f>
        <v>-8888</v>
      </c>
      <c r="AX19" s="231">
        <f t="shared" ref="AX19" si="144">MEDIAN(AX17:AX18)</f>
        <v>6.5000000000000006E-3</v>
      </c>
      <c r="AY19" s="231">
        <f t="shared" ref="AY19" si="145">MEDIAN(AY17:AY18)</f>
        <v>-8888</v>
      </c>
      <c r="AZ19" s="231">
        <f t="shared" ref="AZ19" si="146">MEDIAN(AZ17:AZ18)</f>
        <v>-8888</v>
      </c>
      <c r="BA19" s="231">
        <f t="shared" ref="BA19" si="147">MEDIAN(BA17:BA18)</f>
        <v>0.17399999999999999</v>
      </c>
      <c r="BB19" s="231">
        <f t="shared" ref="BB19" si="148">MEDIAN(BB17:BB18)</f>
        <v>3.0499999999999999E-2</v>
      </c>
      <c r="BC19" s="231">
        <f t="shared" ref="BC19" si="149">MEDIAN(BC17:BC18)</f>
        <v>0.10350000000000001</v>
      </c>
      <c r="BD19" s="231">
        <f t="shared" ref="BD19" si="150">MEDIAN(BD17:BD18)</f>
        <v>0.27750000000000002</v>
      </c>
      <c r="BE19" s="231">
        <f t="shared" ref="BE19" si="151">MEDIAN(BE17:BE18)</f>
        <v>0.13400000000000001</v>
      </c>
      <c r="BF19" s="231">
        <f t="shared" ref="BF19" si="152">MEDIAN(BF17:BF18)</f>
        <v>0.186</v>
      </c>
      <c r="BG19" s="231">
        <f t="shared" ref="BG19" si="153">MEDIAN(BG17:BG18)</f>
        <v>0.308</v>
      </c>
      <c r="BH19" s="231">
        <f t="shared" ref="BH19" si="154">MEDIAN(BH17:BH18)</f>
        <v>0.111</v>
      </c>
      <c r="BI19" s="231">
        <f t="shared" ref="BI19" si="155">MEDIAN(BI17:BI18)</f>
        <v>1.52</v>
      </c>
      <c r="BJ19" s="231">
        <f t="shared" ref="BJ19" si="156">MEDIAN(BJ17:BJ18)</f>
        <v>0.77500000000000002</v>
      </c>
      <c r="BK19" s="231">
        <f t="shared" ref="BK19" si="157">MEDIAN(BK17:BK18)</f>
        <v>0.22499999999999998</v>
      </c>
      <c r="BL19" s="231">
        <f t="shared" ref="BL19" si="158">MEDIAN(BL17:BL18)</f>
        <v>1.3050000000000002</v>
      </c>
      <c r="BM19" s="231">
        <f t="shared" ref="BM19" si="159">MEDIAN(BM17:BM18)</f>
        <v>9.5000000000000001E-2</v>
      </c>
      <c r="BN19" s="231">
        <f t="shared" ref="BN19" si="160">MEDIAN(BN17:BN18)</f>
        <v>0.90500000000000003</v>
      </c>
      <c r="BO19" s="231">
        <f t="shared" ref="BO19" si="161">MEDIAN(BO17:BO18)</f>
        <v>0.39500000000000002</v>
      </c>
      <c r="BP19" s="229">
        <v>2</v>
      </c>
      <c r="BQ19" s="229">
        <v>6</v>
      </c>
      <c r="BR19" s="232"/>
    </row>
    <row r="20" spans="1:70" s="64" customFormat="1" ht="14" customHeight="1" x14ac:dyDescent="0.2">
      <c r="A20" s="1" t="s">
        <v>331</v>
      </c>
      <c r="B20" s="1" t="s">
        <v>333</v>
      </c>
      <c r="C20" s="1"/>
      <c r="D20" s="1" t="s">
        <v>361</v>
      </c>
      <c r="E20" s="113" t="s">
        <v>280</v>
      </c>
      <c r="F20" s="113" t="s">
        <v>281</v>
      </c>
      <c r="G20" s="113" t="s">
        <v>368</v>
      </c>
      <c r="H20" s="66">
        <v>42802</v>
      </c>
      <c r="I20" s="67">
        <v>2.7296774151786543</v>
      </c>
      <c r="J20" s="220">
        <v>2017</v>
      </c>
      <c r="K20" s="224">
        <v>1</v>
      </c>
      <c r="L20" s="1">
        <v>15</v>
      </c>
      <c r="M20" s="1">
        <v>15</v>
      </c>
      <c r="N20" s="1">
        <v>1030</v>
      </c>
      <c r="O20" s="90" t="s">
        <v>390</v>
      </c>
      <c r="P20" s="1">
        <v>4029</v>
      </c>
      <c r="Q20">
        <v>-102.9988</v>
      </c>
      <c r="R20" s="1">
        <v>-103</v>
      </c>
      <c r="S20">
        <v>-51.000100000000003</v>
      </c>
      <c r="T20" s="1">
        <v>-45</v>
      </c>
      <c r="U20" s="64" t="s">
        <v>308</v>
      </c>
      <c r="V20" s="1">
        <v>170</v>
      </c>
      <c r="W20" s="1">
        <v>22</v>
      </c>
      <c r="X20" s="28">
        <v>75</v>
      </c>
      <c r="Y20" s="1">
        <v>1040</v>
      </c>
      <c r="Z20" s="1">
        <f t="shared" si="0"/>
        <v>1.04</v>
      </c>
      <c r="AA20" s="80">
        <v>0.20799999999999999</v>
      </c>
      <c r="AB20" s="80">
        <v>2.7E-2</v>
      </c>
      <c r="AC20" s="80">
        <v>9.5000000000000001E-2</v>
      </c>
      <c r="AD20" s="80">
        <v>4.0000000000000001E-3</v>
      </c>
      <c r="AE20" s="80">
        <v>3.5000000000000003E-2</v>
      </c>
      <c r="AF20" s="80">
        <v>0.13300000000000001</v>
      </c>
      <c r="AG20" s="80">
        <v>-8888</v>
      </c>
      <c r="AH20" s="80">
        <v>1.6E-2</v>
      </c>
      <c r="AI20" s="80">
        <v>-8888</v>
      </c>
      <c r="AJ20" s="80">
        <v>2.8000000000000001E-2</v>
      </c>
      <c r="AK20" s="80">
        <v>0.01</v>
      </c>
      <c r="AL20" s="80">
        <v>3.0000000000000001E-3</v>
      </c>
      <c r="AM20" s="80">
        <v>0.20399999999999999</v>
      </c>
      <c r="AN20" s="80">
        <v>-8888</v>
      </c>
      <c r="AO20" s="80">
        <v>4.0000000000000001E-3</v>
      </c>
      <c r="AP20" s="80">
        <v>2.7E-2</v>
      </c>
      <c r="AQ20" s="80">
        <v>-8888</v>
      </c>
      <c r="AR20" s="80">
        <v>0.05</v>
      </c>
      <c r="AS20" s="80">
        <v>4.4999999999999998E-2</v>
      </c>
      <c r="AT20" s="80">
        <v>2E-3</v>
      </c>
      <c r="AU20" s="80">
        <v>-8888</v>
      </c>
      <c r="AV20" s="80">
        <v>2E-3</v>
      </c>
      <c r="AW20" s="80">
        <v>-8888</v>
      </c>
      <c r="AX20" s="80">
        <v>6.0000000000000001E-3</v>
      </c>
      <c r="AY20" s="80">
        <v>-8888</v>
      </c>
      <c r="AZ20" s="80">
        <v>-8888</v>
      </c>
      <c r="BA20" s="80">
        <v>0.33</v>
      </c>
      <c r="BB20" s="80">
        <v>2.3E-2</v>
      </c>
      <c r="BC20" s="80">
        <v>0.20599999999999999</v>
      </c>
      <c r="BD20" s="80">
        <v>0.53600000000000003</v>
      </c>
      <c r="BE20" s="80">
        <v>0.22900000000000001</v>
      </c>
      <c r="BF20" s="80">
        <v>0.35099999999999998</v>
      </c>
      <c r="BG20" s="80">
        <v>0.55900000000000005</v>
      </c>
      <c r="BH20" s="80">
        <v>0.23599999999999999</v>
      </c>
      <c r="BI20" s="82">
        <v>1.69</v>
      </c>
      <c r="BJ20" s="82">
        <v>0.9</v>
      </c>
      <c r="BK20" s="82">
        <v>0.1</v>
      </c>
      <c r="BL20" s="82">
        <v>1.44</v>
      </c>
      <c r="BM20" s="82">
        <v>0.04</v>
      </c>
      <c r="BN20" s="82">
        <v>0.96</v>
      </c>
      <c r="BO20" s="82">
        <v>0.37</v>
      </c>
      <c r="BP20" s="64">
        <v>1</v>
      </c>
      <c r="BQ20" s="64">
        <v>0</v>
      </c>
      <c r="BR20" s="136"/>
    </row>
    <row r="21" spans="1:70" s="64" customFormat="1" ht="14" hidden="1" customHeight="1" x14ac:dyDescent="0.2">
      <c r="A21" s="1" t="s">
        <v>331</v>
      </c>
      <c r="B21" s="1" t="s">
        <v>333</v>
      </c>
      <c r="C21" s="1"/>
      <c r="D21" s="1" t="s">
        <v>361</v>
      </c>
      <c r="E21" s="113" t="s">
        <v>280</v>
      </c>
      <c r="F21" s="113" t="s">
        <v>281</v>
      </c>
      <c r="G21" s="113" t="s">
        <v>368</v>
      </c>
      <c r="H21" s="66">
        <v>42802</v>
      </c>
      <c r="I21" s="67">
        <v>2.7439530327418034</v>
      </c>
      <c r="J21" s="220">
        <v>2017</v>
      </c>
      <c r="K21" s="1" t="s">
        <v>367</v>
      </c>
      <c r="L21" s="1">
        <v>19</v>
      </c>
      <c r="M21" s="1">
        <v>19</v>
      </c>
      <c r="N21" s="1">
        <v>2145</v>
      </c>
      <c r="O21" s="90" t="s">
        <v>391</v>
      </c>
      <c r="P21" s="1">
        <v>5067</v>
      </c>
      <c r="Q21" s="1"/>
      <c r="R21" s="1">
        <v>-103</v>
      </c>
      <c r="S21" s="1"/>
      <c r="T21" s="1">
        <v>-59</v>
      </c>
      <c r="U21" s="64" t="s">
        <v>309</v>
      </c>
      <c r="V21" s="1">
        <v>186</v>
      </c>
      <c r="W21" s="1" t="s">
        <v>378</v>
      </c>
      <c r="X21" s="28">
        <v>0.1</v>
      </c>
      <c r="Y21" s="1">
        <v>1040</v>
      </c>
      <c r="Z21" s="1">
        <f t="shared" si="0"/>
        <v>1.04</v>
      </c>
      <c r="AA21" s="80">
        <v>0.17199999999999999</v>
      </c>
      <c r="AB21" s="80">
        <v>4.0000000000000001E-3</v>
      </c>
      <c r="AC21" s="80">
        <v>6.3E-2</v>
      </c>
      <c r="AD21" s="80">
        <v>5.0000000000000001E-3</v>
      </c>
      <c r="AE21" s="80">
        <v>1.4999999999999999E-2</v>
      </c>
      <c r="AF21" s="80">
        <v>9.1999999999999998E-2</v>
      </c>
      <c r="AG21" s="80">
        <v>-8888</v>
      </c>
      <c r="AH21" s="80">
        <v>3.2000000000000001E-2</v>
      </c>
      <c r="AI21" s="80">
        <v>1.4999999999999999E-2</v>
      </c>
      <c r="AJ21" s="80">
        <v>3.6999999999999998E-2</v>
      </c>
      <c r="AK21" s="80">
        <v>6.0000000000000001E-3</v>
      </c>
      <c r="AL21" s="80">
        <v>2E-3</v>
      </c>
      <c r="AM21" s="80">
        <v>0.161</v>
      </c>
      <c r="AN21" s="80">
        <v>-8888</v>
      </c>
      <c r="AO21" s="80">
        <v>1.0999999999999999E-2</v>
      </c>
      <c r="AP21" s="80">
        <v>4.0000000000000001E-3</v>
      </c>
      <c r="AQ21" s="80">
        <v>-8888</v>
      </c>
      <c r="AR21" s="80">
        <v>3.5000000000000003E-2</v>
      </c>
      <c r="AS21" s="80">
        <v>2.8000000000000001E-2</v>
      </c>
      <c r="AT21" s="80">
        <v>-8888</v>
      </c>
      <c r="AU21" s="80">
        <v>-8888</v>
      </c>
      <c r="AV21" s="80">
        <v>-8888</v>
      </c>
      <c r="AW21" s="80">
        <v>-8888</v>
      </c>
      <c r="AX21" s="80">
        <v>6.0000000000000001E-3</v>
      </c>
      <c r="AY21" s="80">
        <v>-8888</v>
      </c>
      <c r="AZ21" s="80">
        <v>-8888</v>
      </c>
      <c r="BA21" s="80">
        <v>0.23899999999999999</v>
      </c>
      <c r="BB21" s="80">
        <v>5.3999999999999999E-2</v>
      </c>
      <c r="BC21" s="80">
        <v>0.15</v>
      </c>
      <c r="BD21" s="80">
        <v>0.38900000000000001</v>
      </c>
      <c r="BE21" s="80">
        <v>0.20399999999999999</v>
      </c>
      <c r="BF21" s="80">
        <v>0.27100000000000002</v>
      </c>
      <c r="BG21" s="80">
        <v>0.443</v>
      </c>
      <c r="BH21" s="80">
        <v>0.156</v>
      </c>
      <c r="BI21" s="82">
        <v>1.58</v>
      </c>
      <c r="BJ21" s="82">
        <v>0.74</v>
      </c>
      <c r="BK21" s="82">
        <v>0.26</v>
      </c>
      <c r="BL21" s="82">
        <v>1.17</v>
      </c>
      <c r="BM21" s="82">
        <v>0.12</v>
      </c>
      <c r="BN21" s="82">
        <v>0.88</v>
      </c>
      <c r="BO21" s="82">
        <v>0.39</v>
      </c>
      <c r="BR21" s="136"/>
    </row>
    <row r="22" spans="1:70" s="64" customFormat="1" ht="14" hidden="1" customHeight="1" x14ac:dyDescent="0.2">
      <c r="A22" s="1" t="s">
        <v>331</v>
      </c>
      <c r="B22" s="1" t="s">
        <v>333</v>
      </c>
      <c r="C22" s="1" t="s">
        <v>376</v>
      </c>
      <c r="D22" s="1" t="s">
        <v>361</v>
      </c>
      <c r="E22" s="113" t="s">
        <v>280</v>
      </c>
      <c r="F22" s="113" t="s">
        <v>281</v>
      </c>
      <c r="G22" s="113" t="s">
        <v>368</v>
      </c>
      <c r="H22" s="66">
        <v>42802</v>
      </c>
      <c r="I22" s="67">
        <v>2.7337562574566214</v>
      </c>
      <c r="J22" s="220">
        <v>2017</v>
      </c>
      <c r="K22" s="1" t="s">
        <v>367</v>
      </c>
      <c r="L22" s="1">
        <v>19</v>
      </c>
      <c r="M22" s="1">
        <v>19</v>
      </c>
      <c r="N22" s="1">
        <v>2145</v>
      </c>
      <c r="O22" s="90" t="s">
        <v>392</v>
      </c>
      <c r="P22" s="1">
        <v>5067</v>
      </c>
      <c r="Q22" s="1"/>
      <c r="R22" s="1">
        <v>-103</v>
      </c>
      <c r="S22" s="1"/>
      <c r="T22" s="1">
        <v>-59</v>
      </c>
      <c r="U22" s="64" t="s">
        <v>310</v>
      </c>
      <c r="V22" s="1">
        <v>186</v>
      </c>
      <c r="W22" s="1" t="s">
        <v>378</v>
      </c>
      <c r="X22" s="28">
        <v>0.1</v>
      </c>
      <c r="Y22" s="1">
        <v>1037</v>
      </c>
      <c r="Z22" s="1">
        <f t="shared" si="0"/>
        <v>1.0369999999999999</v>
      </c>
      <c r="AA22" s="80">
        <v>0.17399999999999999</v>
      </c>
      <c r="AB22" s="80">
        <v>5.0000000000000001E-3</v>
      </c>
      <c r="AC22" s="80">
        <v>6.3E-2</v>
      </c>
      <c r="AD22" s="80">
        <v>5.0000000000000001E-3</v>
      </c>
      <c r="AE22" s="80">
        <v>1.4E-2</v>
      </c>
      <c r="AF22" s="80">
        <v>9.0999999999999998E-2</v>
      </c>
      <c r="AG22" s="80">
        <v>-8888</v>
      </c>
      <c r="AH22" s="80">
        <v>2.9000000000000001E-2</v>
      </c>
      <c r="AI22" s="80">
        <v>1.2999999999999999E-2</v>
      </c>
      <c r="AJ22" s="80">
        <v>3.5000000000000003E-2</v>
      </c>
      <c r="AK22" s="80">
        <v>5.0000000000000001E-3</v>
      </c>
      <c r="AL22" s="80">
        <v>2E-3</v>
      </c>
      <c r="AM22" s="80">
        <v>0.16500000000000001</v>
      </c>
      <c r="AN22" s="80">
        <v>-8888</v>
      </c>
      <c r="AO22" s="80">
        <v>8.9999999999999993E-3</v>
      </c>
      <c r="AP22" s="80">
        <v>5.0000000000000001E-3</v>
      </c>
      <c r="AQ22" s="80">
        <v>-8888</v>
      </c>
      <c r="AR22" s="80">
        <v>3.5000000000000003E-2</v>
      </c>
      <c r="AS22" s="80">
        <v>2.8000000000000001E-2</v>
      </c>
      <c r="AT22" s="80">
        <v>-8888</v>
      </c>
      <c r="AU22" s="80">
        <v>-8888</v>
      </c>
      <c r="AV22" s="80">
        <v>-8888</v>
      </c>
      <c r="AW22" s="80">
        <v>-8888</v>
      </c>
      <c r="AX22" s="80">
        <v>5.0000000000000001E-3</v>
      </c>
      <c r="AY22" s="80">
        <v>-8888</v>
      </c>
      <c r="AZ22" s="80">
        <v>-8888</v>
      </c>
      <c r="BA22" s="80">
        <v>0.24199999999999999</v>
      </c>
      <c r="BB22" s="80">
        <v>4.9000000000000002E-2</v>
      </c>
      <c r="BC22" s="80">
        <v>0.14499999999999999</v>
      </c>
      <c r="BD22" s="80">
        <v>0.38700000000000001</v>
      </c>
      <c r="BE22" s="80">
        <v>0.19400000000000001</v>
      </c>
      <c r="BF22" s="80">
        <v>0.26200000000000001</v>
      </c>
      <c r="BG22" s="80">
        <v>0.436</v>
      </c>
      <c r="BH22" s="80">
        <v>0.152</v>
      </c>
      <c r="BI22" s="82">
        <v>1.51</v>
      </c>
      <c r="BJ22" s="82">
        <v>0.75</v>
      </c>
      <c r="BK22" s="82">
        <v>0.25</v>
      </c>
      <c r="BL22" s="82">
        <v>1.25</v>
      </c>
      <c r="BM22" s="82">
        <v>0.11</v>
      </c>
      <c r="BN22" s="82">
        <v>0.89</v>
      </c>
      <c r="BO22" s="82">
        <v>0.4</v>
      </c>
      <c r="BR22" s="136"/>
    </row>
    <row r="23" spans="1:70" s="229" customFormat="1" ht="14" customHeight="1" x14ac:dyDescent="0.2">
      <c r="A23" s="224"/>
      <c r="B23" s="224"/>
      <c r="C23" s="224"/>
      <c r="D23" s="224"/>
      <c r="E23" s="225"/>
      <c r="F23" s="225"/>
      <c r="G23" s="225"/>
      <c r="H23" s="226"/>
      <c r="I23" s="227"/>
      <c r="J23" s="224">
        <v>2017</v>
      </c>
      <c r="K23" s="224">
        <v>1</v>
      </c>
      <c r="L23" s="224">
        <v>19</v>
      </c>
      <c r="M23" s="224">
        <v>19</v>
      </c>
      <c r="N23" s="224">
        <v>2145</v>
      </c>
      <c r="O23" s="228" t="s">
        <v>392</v>
      </c>
      <c r="P23" s="224">
        <v>5067</v>
      </c>
      <c r="Q23" s="224">
        <v>-103</v>
      </c>
      <c r="R23" s="224">
        <v>-103</v>
      </c>
      <c r="S23">
        <v>-58.999899999999997</v>
      </c>
      <c r="T23" s="224">
        <v>-59</v>
      </c>
      <c r="U23" s="229" t="s">
        <v>427</v>
      </c>
      <c r="V23" s="224">
        <v>186</v>
      </c>
      <c r="W23" s="224" t="s">
        <v>378</v>
      </c>
      <c r="X23" s="230">
        <v>0.1</v>
      </c>
      <c r="Y23" s="224">
        <f>MEDIAN(Y21:Y22)</f>
        <v>1038.5</v>
      </c>
      <c r="Z23" s="1">
        <f t="shared" si="0"/>
        <v>1.0385</v>
      </c>
      <c r="AA23" s="231">
        <f>MEDIAN(AA21:AA22)</f>
        <v>0.17299999999999999</v>
      </c>
      <c r="AB23" s="231">
        <f t="shared" ref="AB23" si="162">MEDIAN(AB21:AB22)</f>
        <v>4.5000000000000005E-3</v>
      </c>
      <c r="AC23" s="231">
        <f t="shared" ref="AC23" si="163">MEDIAN(AC21:AC22)</f>
        <v>6.3E-2</v>
      </c>
      <c r="AD23" s="231">
        <f t="shared" ref="AD23" si="164">MEDIAN(AD21:AD22)</f>
        <v>5.0000000000000001E-3</v>
      </c>
      <c r="AE23" s="231">
        <f t="shared" ref="AE23" si="165">MEDIAN(AE21:AE22)</f>
        <v>1.4499999999999999E-2</v>
      </c>
      <c r="AF23" s="231">
        <f t="shared" ref="AF23" si="166">MEDIAN(AF21:AF22)</f>
        <v>9.1499999999999998E-2</v>
      </c>
      <c r="AG23" s="231">
        <f t="shared" ref="AG23" si="167">MEDIAN(AG21:AG22)</f>
        <v>-8888</v>
      </c>
      <c r="AH23" s="231">
        <f t="shared" ref="AH23" si="168">MEDIAN(AH21:AH22)</f>
        <v>3.0499999999999999E-2</v>
      </c>
      <c r="AI23" s="231">
        <f t="shared" ref="AI23" si="169">MEDIAN(AI21:AI22)</f>
        <v>1.3999999999999999E-2</v>
      </c>
      <c r="AJ23" s="231">
        <f t="shared" ref="AJ23" si="170">MEDIAN(AJ21:AJ22)</f>
        <v>3.6000000000000004E-2</v>
      </c>
      <c r="AK23" s="231">
        <f t="shared" ref="AK23" si="171">MEDIAN(AK21:AK22)</f>
        <v>5.4999999999999997E-3</v>
      </c>
      <c r="AL23" s="231">
        <f t="shared" ref="AL23" si="172">MEDIAN(AL21:AL22)</f>
        <v>2E-3</v>
      </c>
      <c r="AM23" s="231">
        <f t="shared" ref="AM23" si="173">MEDIAN(AM21:AM22)</f>
        <v>0.16300000000000001</v>
      </c>
      <c r="AN23" s="231">
        <f t="shared" ref="AN23" si="174">MEDIAN(AN21:AN22)</f>
        <v>-8888</v>
      </c>
      <c r="AO23" s="231">
        <f t="shared" ref="AO23" si="175">MEDIAN(AO21:AO22)</f>
        <v>9.9999999999999985E-3</v>
      </c>
      <c r="AP23" s="231">
        <f t="shared" ref="AP23" si="176">MEDIAN(AP21:AP22)</f>
        <v>4.5000000000000005E-3</v>
      </c>
      <c r="AQ23" s="231">
        <f t="shared" ref="AQ23" si="177">MEDIAN(AQ21:AQ22)</f>
        <v>-8888</v>
      </c>
      <c r="AR23" s="231">
        <f t="shared" ref="AR23" si="178">MEDIAN(AR21:AR22)</f>
        <v>3.5000000000000003E-2</v>
      </c>
      <c r="AS23" s="231">
        <f t="shared" ref="AS23" si="179">MEDIAN(AS21:AS22)</f>
        <v>2.8000000000000001E-2</v>
      </c>
      <c r="AT23" s="231">
        <f t="shared" ref="AT23" si="180">MEDIAN(AT21:AT22)</f>
        <v>-8888</v>
      </c>
      <c r="AU23" s="231">
        <f t="shared" ref="AU23" si="181">MEDIAN(AU21:AU22)</f>
        <v>-8888</v>
      </c>
      <c r="AV23" s="231">
        <f t="shared" ref="AV23" si="182">MEDIAN(AV21:AV22)</f>
        <v>-8888</v>
      </c>
      <c r="AW23" s="231">
        <f t="shared" ref="AW23" si="183">MEDIAN(AW21:AW22)</f>
        <v>-8888</v>
      </c>
      <c r="AX23" s="231">
        <f t="shared" ref="AX23" si="184">MEDIAN(AX21:AX22)</f>
        <v>5.4999999999999997E-3</v>
      </c>
      <c r="AY23" s="231">
        <f t="shared" ref="AY23" si="185">MEDIAN(AY21:AY22)</f>
        <v>-8888</v>
      </c>
      <c r="AZ23" s="231">
        <f t="shared" ref="AZ23" si="186">MEDIAN(AZ21:AZ22)</f>
        <v>-8888</v>
      </c>
      <c r="BA23" s="231">
        <f t="shared" ref="BA23" si="187">MEDIAN(BA21:BA22)</f>
        <v>0.24049999999999999</v>
      </c>
      <c r="BB23" s="231">
        <f t="shared" ref="BB23" si="188">MEDIAN(BB21:BB22)</f>
        <v>5.1500000000000004E-2</v>
      </c>
      <c r="BC23" s="231">
        <f t="shared" ref="BC23" si="189">MEDIAN(BC21:BC22)</f>
        <v>0.14749999999999999</v>
      </c>
      <c r="BD23" s="231">
        <f t="shared" ref="BD23" si="190">MEDIAN(BD21:BD22)</f>
        <v>0.38800000000000001</v>
      </c>
      <c r="BE23" s="231">
        <f t="shared" ref="BE23" si="191">MEDIAN(BE21:BE22)</f>
        <v>0.19900000000000001</v>
      </c>
      <c r="BF23" s="231">
        <f t="shared" ref="BF23" si="192">MEDIAN(BF21:BF22)</f>
        <v>0.26650000000000001</v>
      </c>
      <c r="BG23" s="231">
        <f t="shared" ref="BG23" si="193">MEDIAN(BG21:BG22)</f>
        <v>0.4395</v>
      </c>
      <c r="BH23" s="231">
        <f t="shared" ref="BH23" si="194">MEDIAN(BH21:BH22)</f>
        <v>0.154</v>
      </c>
      <c r="BI23" s="231">
        <f t="shared" ref="BI23" si="195">MEDIAN(BI21:BI22)</f>
        <v>1.5449999999999999</v>
      </c>
      <c r="BJ23" s="231">
        <f t="shared" ref="BJ23" si="196">MEDIAN(BJ21:BJ22)</f>
        <v>0.745</v>
      </c>
      <c r="BK23" s="231">
        <f t="shared" ref="BK23" si="197">MEDIAN(BK21:BK22)</f>
        <v>0.255</v>
      </c>
      <c r="BL23" s="231">
        <f t="shared" ref="BL23" si="198">MEDIAN(BL21:BL22)</f>
        <v>1.21</v>
      </c>
      <c r="BM23" s="231">
        <f t="shared" ref="BM23" si="199">MEDIAN(BM21:BM22)</f>
        <v>0.11499999999999999</v>
      </c>
      <c r="BN23" s="231">
        <f t="shared" ref="BN23" si="200">MEDIAN(BN21:BN22)</f>
        <v>0.88500000000000001</v>
      </c>
      <c r="BO23" s="231">
        <f t="shared" ref="BO23" si="201">MEDIAN(BO21:BO22)</f>
        <v>0.39500000000000002</v>
      </c>
      <c r="BP23" s="229">
        <v>2</v>
      </c>
      <c r="BQ23" s="229">
        <v>6</v>
      </c>
      <c r="BR23" s="232"/>
    </row>
    <row r="24" spans="1:70" s="64" customFormat="1" ht="14" customHeight="1" x14ac:dyDescent="0.2">
      <c r="A24" s="1" t="s">
        <v>331</v>
      </c>
      <c r="B24" s="1" t="s">
        <v>333</v>
      </c>
      <c r="C24" s="1"/>
      <c r="D24" s="1" t="s">
        <v>361</v>
      </c>
      <c r="E24" s="113" t="s">
        <v>280</v>
      </c>
      <c r="F24" s="113" t="s">
        <v>281</v>
      </c>
      <c r="G24" s="113" t="s">
        <v>368</v>
      </c>
      <c r="H24" s="66">
        <v>42802</v>
      </c>
      <c r="I24" s="67">
        <v>2.7522029852589256</v>
      </c>
      <c r="J24" s="220">
        <v>2017</v>
      </c>
      <c r="K24" s="224">
        <v>1</v>
      </c>
      <c r="L24" s="1">
        <v>20</v>
      </c>
      <c r="M24" s="1">
        <v>20</v>
      </c>
      <c r="N24" s="1">
        <v>100</v>
      </c>
      <c r="O24" s="90" t="s">
        <v>393</v>
      </c>
      <c r="P24" s="1">
        <v>5067</v>
      </c>
      <c r="Q24" s="1">
        <v>-103</v>
      </c>
      <c r="R24" s="1">
        <v>-103</v>
      </c>
      <c r="S24">
        <v>-58.999899999999997</v>
      </c>
      <c r="T24" s="1">
        <v>-59</v>
      </c>
      <c r="U24" s="64" t="s">
        <v>311</v>
      </c>
      <c r="V24" s="1">
        <v>186</v>
      </c>
      <c r="W24" s="1">
        <v>22</v>
      </c>
      <c r="X24" s="28">
        <v>60</v>
      </c>
      <c r="Y24" s="1">
        <v>1057</v>
      </c>
      <c r="Z24" s="1">
        <f t="shared" si="0"/>
        <v>1.0569999999999999</v>
      </c>
      <c r="AA24" s="80">
        <v>0.21199999999999999</v>
      </c>
      <c r="AB24" s="80">
        <v>8.0000000000000002E-3</v>
      </c>
      <c r="AC24" s="80">
        <v>8.5000000000000006E-2</v>
      </c>
      <c r="AD24" s="80">
        <v>5.0000000000000001E-3</v>
      </c>
      <c r="AE24" s="80">
        <v>2.1000000000000001E-2</v>
      </c>
      <c r="AF24" s="80">
        <v>0.11799999999999999</v>
      </c>
      <c r="AG24" s="80">
        <v>-8888</v>
      </c>
      <c r="AH24" s="80">
        <v>3.2000000000000001E-2</v>
      </c>
      <c r="AI24" s="80">
        <v>2E-3</v>
      </c>
      <c r="AJ24" s="80">
        <v>5.7000000000000002E-2</v>
      </c>
      <c r="AK24" s="80">
        <v>5.0000000000000001E-3</v>
      </c>
      <c r="AL24" s="80">
        <v>2E-3</v>
      </c>
      <c r="AM24" s="80">
        <v>0.19800000000000001</v>
      </c>
      <c r="AN24" s="80">
        <v>-8888</v>
      </c>
      <c r="AO24" s="80">
        <v>1.4E-2</v>
      </c>
      <c r="AP24" s="80">
        <v>8.0000000000000002E-3</v>
      </c>
      <c r="AQ24" s="80">
        <v>-8888</v>
      </c>
      <c r="AR24" s="80">
        <v>5.0999999999999997E-2</v>
      </c>
      <c r="AS24" s="80">
        <v>3.4000000000000002E-2</v>
      </c>
      <c r="AT24" s="80">
        <v>-8888</v>
      </c>
      <c r="AU24" s="80">
        <v>-8888</v>
      </c>
      <c r="AV24" s="80">
        <v>2E-3</v>
      </c>
      <c r="AW24" s="80">
        <v>1E-3</v>
      </c>
      <c r="AX24" s="80">
        <v>8.0000000000000002E-3</v>
      </c>
      <c r="AY24" s="80">
        <v>-8888</v>
      </c>
      <c r="AZ24" s="80">
        <v>-8888</v>
      </c>
      <c r="BA24" s="80">
        <v>0.30499999999999999</v>
      </c>
      <c r="BB24" s="80">
        <v>4.1000000000000002E-2</v>
      </c>
      <c r="BC24" s="80">
        <v>0.20100000000000001</v>
      </c>
      <c r="BD24" s="80">
        <v>0.50600000000000001</v>
      </c>
      <c r="BE24" s="80">
        <v>0.24199999999999999</v>
      </c>
      <c r="BF24" s="80">
        <v>0.33500000000000002</v>
      </c>
      <c r="BG24" s="80">
        <v>0.54700000000000004</v>
      </c>
      <c r="BH24" s="80">
        <v>0.21099999999999999</v>
      </c>
      <c r="BI24" s="82">
        <v>1.58</v>
      </c>
      <c r="BJ24" s="82">
        <v>0.83</v>
      </c>
      <c r="BK24" s="82">
        <v>0.17</v>
      </c>
      <c r="BL24" s="82">
        <v>1.26</v>
      </c>
      <c r="BM24" s="82">
        <v>7.0000000000000007E-2</v>
      </c>
      <c r="BN24" s="82">
        <v>0.93</v>
      </c>
      <c r="BO24" s="82">
        <v>0.39</v>
      </c>
      <c r="BP24" s="64">
        <v>1</v>
      </c>
      <c r="BQ24" s="64">
        <v>0</v>
      </c>
      <c r="BR24" s="136"/>
    </row>
    <row r="25" spans="1:70" s="196" customFormat="1" ht="14" hidden="1" customHeight="1" x14ac:dyDescent="0.2">
      <c r="A25" s="197" t="s">
        <v>331</v>
      </c>
      <c r="B25" s="197" t="s">
        <v>333</v>
      </c>
      <c r="C25" s="197"/>
      <c r="D25" s="197" t="s">
        <v>382</v>
      </c>
      <c r="E25" s="201" t="s">
        <v>280</v>
      </c>
      <c r="F25" s="201" t="s">
        <v>281</v>
      </c>
      <c r="G25" s="201" t="s">
        <v>368</v>
      </c>
      <c r="H25" s="202">
        <v>42802</v>
      </c>
      <c r="I25" s="203">
        <v>2.5478959825708762</v>
      </c>
      <c r="J25" s="220">
        <v>2017</v>
      </c>
      <c r="K25" s="224">
        <v>2</v>
      </c>
      <c r="L25" s="197">
        <v>20</v>
      </c>
      <c r="M25" s="197">
        <v>20</v>
      </c>
      <c r="N25" s="197">
        <v>100</v>
      </c>
      <c r="O25" s="198" t="s">
        <v>394</v>
      </c>
      <c r="P25" s="197" t="s">
        <v>382</v>
      </c>
      <c r="Q25" s="197"/>
      <c r="R25" s="197" t="s">
        <v>382</v>
      </c>
      <c r="S25" s="197"/>
      <c r="T25" s="197" t="s">
        <v>382</v>
      </c>
      <c r="U25" s="196" t="s">
        <v>312</v>
      </c>
      <c r="V25" s="197">
        <v>186</v>
      </c>
      <c r="W25" s="197" t="s">
        <v>382</v>
      </c>
      <c r="X25" s="200" t="s">
        <v>382</v>
      </c>
      <c r="Y25" s="199">
        <v>1</v>
      </c>
      <c r="Z25" s="1">
        <f t="shared" si="0"/>
        <v>1E-3</v>
      </c>
      <c r="AA25" s="204">
        <v>-8888</v>
      </c>
      <c r="AB25" s="204">
        <v>-8888</v>
      </c>
      <c r="AC25" s="204">
        <v>-8888</v>
      </c>
      <c r="AD25" s="204">
        <v>-8888</v>
      </c>
      <c r="AE25" s="204">
        <v>-8888</v>
      </c>
      <c r="AF25" s="204">
        <v>-8888</v>
      </c>
      <c r="AG25" s="204">
        <v>-8888</v>
      </c>
      <c r="AH25" s="204">
        <v>-8888</v>
      </c>
      <c r="AI25" s="204">
        <v>-8888</v>
      </c>
      <c r="AJ25" s="204">
        <v>-8888</v>
      </c>
      <c r="AK25" s="204">
        <v>-8888</v>
      </c>
      <c r="AL25" s="204">
        <v>-8888</v>
      </c>
      <c r="AM25" s="204">
        <v>-8888</v>
      </c>
      <c r="AN25" s="204">
        <v>-8888</v>
      </c>
      <c r="AO25" s="204">
        <v>-8888</v>
      </c>
      <c r="AP25" s="204">
        <v>-8888</v>
      </c>
      <c r="AQ25" s="204">
        <v>-8888</v>
      </c>
      <c r="AR25" s="204">
        <v>-8888</v>
      </c>
      <c r="AS25" s="204">
        <v>-8888</v>
      </c>
      <c r="AT25" s="204">
        <v>-8888</v>
      </c>
      <c r="AU25" s="204">
        <v>-8888</v>
      </c>
      <c r="AV25" s="204">
        <v>-8888</v>
      </c>
      <c r="AW25" s="204">
        <v>-8888</v>
      </c>
      <c r="AX25" s="204">
        <v>-8888</v>
      </c>
      <c r="AY25" s="204">
        <v>-8888</v>
      </c>
      <c r="AZ25" s="204">
        <v>-8888</v>
      </c>
      <c r="BA25" s="204">
        <v>-8888</v>
      </c>
      <c r="BB25" s="204">
        <v>-8888</v>
      </c>
      <c r="BC25" s="204">
        <v>-8888</v>
      </c>
      <c r="BD25" s="204">
        <v>-8888</v>
      </c>
      <c r="BE25" s="204">
        <v>-8888</v>
      </c>
      <c r="BF25" s="204">
        <v>-8888</v>
      </c>
      <c r="BG25" s="204">
        <v>-8888</v>
      </c>
      <c r="BH25" s="204">
        <v>-8888</v>
      </c>
      <c r="BI25" s="205">
        <v>-8888</v>
      </c>
      <c r="BJ25" s="205">
        <v>-8888</v>
      </c>
      <c r="BK25" s="205">
        <v>-8888</v>
      </c>
      <c r="BL25" s="205">
        <v>-8888</v>
      </c>
      <c r="BM25" s="205">
        <v>-8888</v>
      </c>
      <c r="BN25" s="205">
        <v>-8888</v>
      </c>
      <c r="BO25" s="205">
        <v>-8888</v>
      </c>
      <c r="BR25" s="206"/>
    </row>
    <row r="26" spans="1:70" s="207" customFormat="1" ht="14" hidden="1" customHeight="1" x14ac:dyDescent="0.2">
      <c r="A26" s="208" t="s">
        <v>331</v>
      </c>
      <c r="B26" s="208" t="s">
        <v>333</v>
      </c>
      <c r="C26" s="208"/>
      <c r="D26" s="208" t="s">
        <v>361</v>
      </c>
      <c r="E26" s="212" t="s">
        <v>280</v>
      </c>
      <c r="F26" s="212" t="s">
        <v>281</v>
      </c>
      <c r="G26" s="212" t="s">
        <v>368</v>
      </c>
      <c r="H26" s="213">
        <v>42803</v>
      </c>
      <c r="I26" s="214">
        <v>2.7468688305858269</v>
      </c>
      <c r="J26" s="220">
        <v>2017</v>
      </c>
      <c r="K26" s="1" t="s">
        <v>367</v>
      </c>
      <c r="L26" s="208">
        <v>22</v>
      </c>
      <c r="M26" s="208">
        <v>22</v>
      </c>
      <c r="N26" s="208">
        <v>1500</v>
      </c>
      <c r="O26" s="209" t="s">
        <v>395</v>
      </c>
      <c r="P26" s="208">
        <v>5065</v>
      </c>
      <c r="Q26" s="208"/>
      <c r="R26" s="208">
        <v>-103</v>
      </c>
      <c r="S26" s="208"/>
      <c r="T26" s="208">
        <v>-63.5</v>
      </c>
      <c r="U26" s="207" t="s">
        <v>313</v>
      </c>
      <c r="V26" s="208">
        <v>195</v>
      </c>
      <c r="W26" s="208" t="s">
        <v>378</v>
      </c>
      <c r="X26" s="211">
        <v>0.1</v>
      </c>
      <c r="Y26" s="210">
        <v>2</v>
      </c>
      <c r="Z26" s="1">
        <f t="shared" si="0"/>
        <v>2E-3</v>
      </c>
      <c r="AA26" s="215">
        <v>72.566999999999993</v>
      </c>
      <c r="AB26" s="215">
        <v>-8888</v>
      </c>
      <c r="AC26" s="215">
        <v>21.579000000000001</v>
      </c>
      <c r="AD26" s="215">
        <v>1.589</v>
      </c>
      <c r="AE26" s="215">
        <v>4.3319999999999999</v>
      </c>
      <c r="AF26" s="215">
        <v>16.376000000000001</v>
      </c>
      <c r="AG26" s="215">
        <v>-8888</v>
      </c>
      <c r="AH26" s="215">
        <v>15.186</v>
      </c>
      <c r="AI26" s="215">
        <v>2.415</v>
      </c>
      <c r="AJ26" s="215">
        <v>31.888999999999999</v>
      </c>
      <c r="AK26" s="215">
        <v>0.878</v>
      </c>
      <c r="AL26" s="215">
        <v>1.0369999999999999</v>
      </c>
      <c r="AM26" s="215">
        <v>67.168999999999997</v>
      </c>
      <c r="AN26" s="215">
        <v>-8888</v>
      </c>
      <c r="AO26" s="215">
        <v>5.3979999999999997</v>
      </c>
      <c r="AP26" s="215">
        <v>-8888</v>
      </c>
      <c r="AQ26" s="215">
        <v>-8888</v>
      </c>
      <c r="AR26" s="215">
        <v>16.463999999999999</v>
      </c>
      <c r="AS26" s="215">
        <v>5.1150000000000002</v>
      </c>
      <c r="AT26" s="215">
        <v>-8888</v>
      </c>
      <c r="AU26" s="215">
        <v>-8888</v>
      </c>
      <c r="AV26" s="215">
        <v>-8888</v>
      </c>
      <c r="AW26" s="215">
        <v>0.98099999999999998</v>
      </c>
      <c r="AX26" s="215">
        <v>4.0529999999999999</v>
      </c>
      <c r="AY26" s="215">
        <v>-8888</v>
      </c>
      <c r="AZ26" s="215">
        <v>-8888</v>
      </c>
      <c r="BA26" s="215">
        <v>94.146000000000001</v>
      </c>
      <c r="BB26" s="215">
        <v>20.227</v>
      </c>
      <c r="BC26" s="215">
        <v>53.475000000000001</v>
      </c>
      <c r="BD26" s="215">
        <v>147.62100000000001</v>
      </c>
      <c r="BE26" s="215">
        <v>73.701999999999998</v>
      </c>
      <c r="BF26" s="215">
        <v>95.281000000000006</v>
      </c>
      <c r="BG26" s="215">
        <v>167.84800000000001</v>
      </c>
      <c r="BH26" s="215">
        <v>54.512</v>
      </c>
      <c r="BI26" s="216">
        <v>1.31</v>
      </c>
      <c r="BJ26" s="216">
        <v>0.73</v>
      </c>
      <c r="BK26" s="216">
        <v>0.27</v>
      </c>
      <c r="BL26" s="216">
        <v>1.28</v>
      </c>
      <c r="BM26" s="216">
        <v>0.12</v>
      </c>
      <c r="BN26" s="216">
        <v>0.88</v>
      </c>
      <c r="BO26" s="216">
        <v>0.43</v>
      </c>
      <c r="BR26" s="217"/>
    </row>
    <row r="27" spans="1:70" s="64" customFormat="1" ht="14" customHeight="1" x14ac:dyDescent="0.2">
      <c r="A27" s="1" t="s">
        <v>331</v>
      </c>
      <c r="B27" s="1" t="s">
        <v>333</v>
      </c>
      <c r="C27" s="218" t="s">
        <v>376</v>
      </c>
      <c r="D27" s="1" t="s">
        <v>361</v>
      </c>
      <c r="E27" s="113" t="s">
        <v>280</v>
      </c>
      <c r="F27" s="113" t="s">
        <v>281</v>
      </c>
      <c r="G27" s="113" t="s">
        <v>368</v>
      </c>
      <c r="H27" s="66">
        <v>42803</v>
      </c>
      <c r="I27" s="67">
        <v>2.7244030540549762</v>
      </c>
      <c r="J27" s="220">
        <v>2017</v>
      </c>
      <c r="K27" s="1">
        <v>1</v>
      </c>
      <c r="L27" s="1">
        <v>22</v>
      </c>
      <c r="M27" s="1">
        <v>22</v>
      </c>
      <c r="N27" s="1">
        <v>1500</v>
      </c>
      <c r="O27" s="90" t="s">
        <v>396</v>
      </c>
      <c r="P27" s="1">
        <v>5065</v>
      </c>
      <c r="Q27">
        <v>-102.9811</v>
      </c>
      <c r="R27" s="1">
        <v>-103</v>
      </c>
      <c r="S27">
        <v>-63.540100000000002</v>
      </c>
      <c r="T27" s="1">
        <v>-63.5</v>
      </c>
      <c r="U27" s="64" t="s">
        <v>315</v>
      </c>
      <c r="V27" s="1">
        <v>195</v>
      </c>
      <c r="W27" s="1" t="s">
        <v>378</v>
      </c>
      <c r="X27" s="28">
        <v>0.1</v>
      </c>
      <c r="Y27" s="1">
        <v>1026</v>
      </c>
      <c r="Z27" s="1">
        <f t="shared" si="0"/>
        <v>1.026</v>
      </c>
      <c r="AA27" s="80">
        <v>0.13900000000000001</v>
      </c>
      <c r="AB27" s="80">
        <v>-8888</v>
      </c>
      <c r="AC27" s="80">
        <v>4.2999999999999997E-2</v>
      </c>
      <c r="AD27" s="80">
        <v>3.0000000000000001E-3</v>
      </c>
      <c r="AE27" s="80">
        <v>8.0000000000000002E-3</v>
      </c>
      <c r="AF27" s="80">
        <v>3.3000000000000002E-2</v>
      </c>
      <c r="AG27" s="80">
        <v>-8888</v>
      </c>
      <c r="AH27" s="80">
        <v>0.03</v>
      </c>
      <c r="AI27" s="80">
        <v>4.0000000000000001E-3</v>
      </c>
      <c r="AJ27" s="80">
        <v>6.2E-2</v>
      </c>
      <c r="AK27" s="80">
        <v>2E-3</v>
      </c>
      <c r="AL27" s="80">
        <v>2E-3</v>
      </c>
      <c r="AM27" s="80">
        <v>0.129</v>
      </c>
      <c r="AN27" s="80">
        <v>-8888</v>
      </c>
      <c r="AO27" s="80">
        <v>0.01</v>
      </c>
      <c r="AP27" s="80">
        <v>-8888</v>
      </c>
      <c r="AQ27" s="80">
        <v>-8888</v>
      </c>
      <c r="AR27" s="80">
        <v>3.2000000000000001E-2</v>
      </c>
      <c r="AS27" s="80">
        <v>1.0999999999999999E-2</v>
      </c>
      <c r="AT27" s="80">
        <v>-8888</v>
      </c>
      <c r="AU27" s="80">
        <v>-8888</v>
      </c>
      <c r="AV27" s="80">
        <v>-8888</v>
      </c>
      <c r="AW27" s="80">
        <v>1E-3</v>
      </c>
      <c r="AX27" s="80">
        <v>8.0000000000000002E-3</v>
      </c>
      <c r="AY27" s="80">
        <v>-8888</v>
      </c>
      <c r="AZ27" s="80">
        <v>-8888</v>
      </c>
      <c r="BA27" s="80">
        <v>0.182</v>
      </c>
      <c r="BB27" s="80">
        <v>3.9E-2</v>
      </c>
      <c r="BC27" s="80">
        <v>0.105</v>
      </c>
      <c r="BD27" s="80">
        <v>0.28699999999999998</v>
      </c>
      <c r="BE27" s="80">
        <v>0.14399999999999999</v>
      </c>
      <c r="BF27" s="80">
        <v>0.187</v>
      </c>
      <c r="BG27" s="80">
        <v>0.32600000000000001</v>
      </c>
      <c r="BH27" s="80">
        <v>0.107</v>
      </c>
      <c r="BI27" s="82">
        <v>1.35</v>
      </c>
      <c r="BJ27" s="82">
        <v>0.73</v>
      </c>
      <c r="BK27" s="82">
        <v>0.27</v>
      </c>
      <c r="BL27" s="82">
        <v>1.26</v>
      </c>
      <c r="BM27" s="82">
        <v>0.12</v>
      </c>
      <c r="BN27" s="82">
        <v>0.88</v>
      </c>
      <c r="BO27" s="82">
        <v>0.43</v>
      </c>
      <c r="BP27" s="64">
        <v>1</v>
      </c>
      <c r="BQ27" s="64">
        <v>0</v>
      </c>
      <c r="BR27" s="136"/>
    </row>
    <row r="28" spans="1:70" s="64" customFormat="1" ht="14" customHeight="1" x14ac:dyDescent="0.2">
      <c r="A28" s="1" t="s">
        <v>331</v>
      </c>
      <c r="B28" s="1" t="s">
        <v>333</v>
      </c>
      <c r="C28" s="1"/>
      <c r="D28" s="1" t="s">
        <v>361</v>
      </c>
      <c r="E28" s="113" t="s">
        <v>280</v>
      </c>
      <c r="F28" s="113" t="s">
        <v>281</v>
      </c>
      <c r="G28" s="113" t="s">
        <v>368</v>
      </c>
      <c r="H28" s="66">
        <v>42803</v>
      </c>
      <c r="I28" s="67">
        <v>2.7121813517202424</v>
      </c>
      <c r="J28" s="220">
        <v>2017</v>
      </c>
      <c r="K28" s="224">
        <v>1</v>
      </c>
      <c r="L28" s="1">
        <v>22</v>
      </c>
      <c r="M28" s="1">
        <v>22</v>
      </c>
      <c r="N28" s="1">
        <v>1700</v>
      </c>
      <c r="O28" s="90" t="s">
        <v>397</v>
      </c>
      <c r="P28" s="1">
        <v>5065</v>
      </c>
      <c r="Q28">
        <v>-102.9811</v>
      </c>
      <c r="R28" s="1">
        <v>-103</v>
      </c>
      <c r="S28">
        <v>-63.540100000000002</v>
      </c>
      <c r="T28" s="1">
        <v>-63.5</v>
      </c>
      <c r="U28" s="64" t="s">
        <v>316</v>
      </c>
      <c r="V28" s="1">
        <v>195</v>
      </c>
      <c r="W28" s="1">
        <v>22</v>
      </c>
      <c r="X28" s="28">
        <v>70</v>
      </c>
      <c r="Y28" s="1">
        <v>1026</v>
      </c>
      <c r="Z28" s="1">
        <f t="shared" si="0"/>
        <v>1.026</v>
      </c>
      <c r="AA28" s="80">
        <v>0.26</v>
      </c>
      <c r="AB28" s="80">
        <v>1.4E-2</v>
      </c>
      <c r="AC28" s="80">
        <v>0.12</v>
      </c>
      <c r="AD28" s="80">
        <v>4.0000000000000001E-3</v>
      </c>
      <c r="AE28" s="80">
        <v>5.8999999999999997E-2</v>
      </c>
      <c r="AF28" s="80">
        <v>5.3999999999999999E-2</v>
      </c>
      <c r="AG28" s="80">
        <v>-8888</v>
      </c>
      <c r="AH28" s="80">
        <v>1.4E-2</v>
      </c>
      <c r="AI28" s="80">
        <v>-8888</v>
      </c>
      <c r="AJ28" s="80">
        <v>0.121</v>
      </c>
      <c r="AK28" s="80">
        <v>3.0000000000000001E-3</v>
      </c>
      <c r="AL28" s="80">
        <v>2E-3</v>
      </c>
      <c r="AM28" s="80">
        <v>0.255</v>
      </c>
      <c r="AN28" s="80">
        <v>-8888</v>
      </c>
      <c r="AO28" s="80">
        <v>5.0000000000000001E-3</v>
      </c>
      <c r="AP28" s="80">
        <v>1.4E-2</v>
      </c>
      <c r="AQ28" s="80">
        <v>-8888</v>
      </c>
      <c r="AR28" s="80">
        <v>6.0999999999999999E-2</v>
      </c>
      <c r="AS28" s="80">
        <v>5.8999999999999997E-2</v>
      </c>
      <c r="AT28" s="80">
        <v>-8888</v>
      </c>
      <c r="AU28" s="80">
        <v>-8888</v>
      </c>
      <c r="AV28" s="80">
        <v>2E-3</v>
      </c>
      <c r="AW28" s="80">
        <v>4.0000000000000001E-3</v>
      </c>
      <c r="AX28" s="80">
        <v>1.4999999999999999E-2</v>
      </c>
      <c r="AY28" s="80">
        <v>4.0000000000000001E-3</v>
      </c>
      <c r="AZ28" s="80">
        <v>-8888</v>
      </c>
      <c r="BA28" s="80">
        <v>0.39400000000000002</v>
      </c>
      <c r="BB28" s="80">
        <v>0.02</v>
      </c>
      <c r="BC28" s="80">
        <v>0.23699999999999999</v>
      </c>
      <c r="BD28" s="80">
        <v>0.63100000000000001</v>
      </c>
      <c r="BE28" s="80">
        <v>0.25700000000000001</v>
      </c>
      <c r="BF28" s="80">
        <v>0.39100000000000001</v>
      </c>
      <c r="BG28" s="80">
        <v>0.65100000000000002</v>
      </c>
      <c r="BH28" s="80">
        <v>0.253</v>
      </c>
      <c r="BI28" s="82">
        <v>1.5</v>
      </c>
      <c r="BJ28" s="82">
        <v>0.92</v>
      </c>
      <c r="BK28" s="82">
        <v>0.08</v>
      </c>
      <c r="BL28" s="82">
        <v>1.53</v>
      </c>
      <c r="BM28" s="82">
        <v>0.03</v>
      </c>
      <c r="BN28" s="82">
        <v>0.97</v>
      </c>
      <c r="BO28" s="82">
        <v>0.4</v>
      </c>
      <c r="BP28" s="64">
        <v>1</v>
      </c>
      <c r="BQ28" s="64">
        <v>0</v>
      </c>
      <c r="BR28" s="136"/>
    </row>
    <row r="29" spans="1:70" s="64" customFormat="1" ht="14" hidden="1" customHeight="1" x14ac:dyDescent="0.2">
      <c r="A29" s="1" t="s">
        <v>331</v>
      </c>
      <c r="B29" s="1" t="s">
        <v>333</v>
      </c>
      <c r="C29" s="1"/>
      <c r="D29" s="1" t="s">
        <v>361</v>
      </c>
      <c r="E29" s="113" t="s">
        <v>280</v>
      </c>
      <c r="F29" s="113" t="s">
        <v>281</v>
      </c>
      <c r="G29" s="113" t="s">
        <v>368</v>
      </c>
      <c r="H29" s="66">
        <v>42803</v>
      </c>
      <c r="I29" s="67">
        <v>2.7402315928727736</v>
      </c>
      <c r="J29" s="220">
        <v>2017</v>
      </c>
      <c r="K29" s="1" t="s">
        <v>367</v>
      </c>
      <c r="L29" s="1">
        <v>24</v>
      </c>
      <c r="M29" s="1">
        <v>24</v>
      </c>
      <c r="N29" s="1">
        <v>1415</v>
      </c>
      <c r="O29" s="90" t="s">
        <v>398</v>
      </c>
      <c r="P29" s="1">
        <v>4699</v>
      </c>
      <c r="Q29" s="1"/>
      <c r="R29" s="1">
        <v>-103</v>
      </c>
      <c r="S29" s="1"/>
      <c r="T29" s="1">
        <v>-67</v>
      </c>
      <c r="U29" s="64" t="s">
        <v>317</v>
      </c>
      <c r="V29" s="1">
        <v>202</v>
      </c>
      <c r="W29" s="1" t="s">
        <v>378</v>
      </c>
      <c r="X29" s="28">
        <v>0.1</v>
      </c>
      <c r="Y29" s="1">
        <v>1040</v>
      </c>
      <c r="Z29" s="1">
        <f t="shared" si="0"/>
        <v>1.04</v>
      </c>
      <c r="AA29" s="80">
        <v>0.496</v>
      </c>
      <c r="AB29" s="80">
        <v>1E-3</v>
      </c>
      <c r="AC29" s="80">
        <v>0.189</v>
      </c>
      <c r="AD29" s="80">
        <v>1.4999999999999999E-2</v>
      </c>
      <c r="AE29" s="80">
        <v>1.2E-2</v>
      </c>
      <c r="AF29" s="80">
        <v>5.5E-2</v>
      </c>
      <c r="AG29" s="80">
        <v>2E-3</v>
      </c>
      <c r="AH29" s="80">
        <v>0.108</v>
      </c>
      <c r="AI29" s="80">
        <v>1.7000000000000001E-2</v>
      </c>
      <c r="AJ29" s="80">
        <v>0.308</v>
      </c>
      <c r="AK29" s="80">
        <v>1.2E-2</v>
      </c>
      <c r="AL29" s="80">
        <v>1E-3</v>
      </c>
      <c r="AM29" s="80">
        <v>0.47699999999999998</v>
      </c>
      <c r="AN29" s="80">
        <v>-8888</v>
      </c>
      <c r="AO29" s="80">
        <v>1.9E-2</v>
      </c>
      <c r="AP29" s="80">
        <v>1E-3</v>
      </c>
      <c r="AQ29" s="80">
        <v>-8888</v>
      </c>
      <c r="AR29" s="80">
        <v>0.14399999999999999</v>
      </c>
      <c r="AS29" s="80">
        <v>4.4999999999999998E-2</v>
      </c>
      <c r="AT29" s="80">
        <v>-8888</v>
      </c>
      <c r="AU29" s="80">
        <v>-8888</v>
      </c>
      <c r="AV29" s="80">
        <v>2E-3</v>
      </c>
      <c r="AW29" s="80">
        <v>8.0000000000000002E-3</v>
      </c>
      <c r="AX29" s="80">
        <v>6.4000000000000001E-2</v>
      </c>
      <c r="AY29" s="80">
        <v>-8888</v>
      </c>
      <c r="AZ29" s="80">
        <v>-8888</v>
      </c>
      <c r="BA29" s="80">
        <v>0.68600000000000005</v>
      </c>
      <c r="BB29" s="80">
        <v>0.14299999999999999</v>
      </c>
      <c r="BC29" s="80">
        <v>0.38700000000000001</v>
      </c>
      <c r="BD29" s="80">
        <v>1.073</v>
      </c>
      <c r="BE29" s="80">
        <v>0.53</v>
      </c>
      <c r="BF29" s="80">
        <v>0.72</v>
      </c>
      <c r="BG29" s="80">
        <v>1.216</v>
      </c>
      <c r="BH29" s="80">
        <v>0.39100000000000001</v>
      </c>
      <c r="BI29" s="82">
        <v>1.45</v>
      </c>
      <c r="BJ29" s="82">
        <v>0.73</v>
      </c>
      <c r="BK29" s="82">
        <v>0.27</v>
      </c>
      <c r="BL29" s="82">
        <v>1.29</v>
      </c>
      <c r="BM29" s="82">
        <v>0.12</v>
      </c>
      <c r="BN29" s="82">
        <v>0.88</v>
      </c>
      <c r="BO29" s="82">
        <v>0.41</v>
      </c>
      <c r="BR29" s="136" t="s">
        <v>370</v>
      </c>
    </row>
    <row r="30" spans="1:70" s="64" customFormat="1" ht="14" hidden="1" customHeight="1" x14ac:dyDescent="0.2">
      <c r="A30" s="1" t="s">
        <v>331</v>
      </c>
      <c r="B30" s="1" t="s">
        <v>333</v>
      </c>
      <c r="C30" s="1" t="s">
        <v>376</v>
      </c>
      <c r="D30" s="1" t="s">
        <v>361</v>
      </c>
      <c r="E30" s="113" t="s">
        <v>280</v>
      </c>
      <c r="F30" s="113" t="s">
        <v>281</v>
      </c>
      <c r="G30" s="113" t="s">
        <v>368</v>
      </c>
      <c r="H30" s="66">
        <v>42803</v>
      </c>
      <c r="I30" s="67">
        <v>2.722691985042371</v>
      </c>
      <c r="J30" s="220">
        <v>2017</v>
      </c>
      <c r="K30" s="1" t="s">
        <v>367</v>
      </c>
      <c r="L30" s="1">
        <v>24</v>
      </c>
      <c r="M30" s="1">
        <v>24</v>
      </c>
      <c r="N30" s="1">
        <v>1415</v>
      </c>
      <c r="O30" s="90" t="s">
        <v>399</v>
      </c>
      <c r="P30" s="1">
        <v>4699</v>
      </c>
      <c r="Q30" s="1"/>
      <c r="R30" s="1">
        <v>-103</v>
      </c>
      <c r="S30" s="1"/>
      <c r="T30" s="1">
        <v>-67</v>
      </c>
      <c r="U30" s="64" t="s">
        <v>318</v>
      </c>
      <c r="V30" s="1">
        <v>202</v>
      </c>
      <c r="W30" s="1" t="s">
        <v>378</v>
      </c>
      <c r="X30" s="28">
        <v>0.1</v>
      </c>
      <c r="Y30" s="1">
        <v>1037</v>
      </c>
      <c r="Z30" s="1">
        <f t="shared" si="0"/>
        <v>1.0369999999999999</v>
      </c>
      <c r="AA30" s="80">
        <v>0.55200000000000005</v>
      </c>
      <c r="AB30" s="80">
        <v>2E-3</v>
      </c>
      <c r="AC30" s="80">
        <v>0.19600000000000001</v>
      </c>
      <c r="AD30" s="80">
        <v>1.7000000000000001E-2</v>
      </c>
      <c r="AE30" s="80">
        <v>1.2999999999999999E-2</v>
      </c>
      <c r="AF30" s="80">
        <v>5.8000000000000003E-2</v>
      </c>
      <c r="AG30" s="80">
        <v>2E-3</v>
      </c>
      <c r="AH30" s="80">
        <v>0.121</v>
      </c>
      <c r="AI30" s="80">
        <v>1.9E-2</v>
      </c>
      <c r="AJ30" s="80">
        <v>0.33300000000000002</v>
      </c>
      <c r="AK30" s="80">
        <v>1.2999999999999999E-2</v>
      </c>
      <c r="AL30" s="80">
        <v>2E-3</v>
      </c>
      <c r="AM30" s="80">
        <v>0.53100000000000003</v>
      </c>
      <c r="AN30" s="80">
        <v>-8888</v>
      </c>
      <c r="AO30" s="80">
        <v>2.1000000000000001E-2</v>
      </c>
      <c r="AP30" s="80">
        <v>2E-3</v>
      </c>
      <c r="AQ30" s="80">
        <v>-8888</v>
      </c>
      <c r="AR30" s="80">
        <v>0.14899999999999999</v>
      </c>
      <c r="AS30" s="80">
        <v>4.7E-2</v>
      </c>
      <c r="AT30" s="80">
        <v>-8888</v>
      </c>
      <c r="AU30" s="80">
        <v>-8888</v>
      </c>
      <c r="AV30" s="80">
        <v>2E-3</v>
      </c>
      <c r="AW30" s="80">
        <v>7.0000000000000001E-3</v>
      </c>
      <c r="AX30" s="80">
        <v>5.6000000000000001E-2</v>
      </c>
      <c r="AY30" s="80">
        <v>-8888</v>
      </c>
      <c r="AZ30" s="80">
        <v>-8888</v>
      </c>
      <c r="BA30" s="80">
        <v>0.75</v>
      </c>
      <c r="BB30" s="80">
        <v>0.161</v>
      </c>
      <c r="BC30" s="80">
        <v>0.41699999999999998</v>
      </c>
      <c r="BD30" s="80">
        <v>1.167</v>
      </c>
      <c r="BE30" s="80">
        <v>0.57799999999999996</v>
      </c>
      <c r="BF30" s="80">
        <v>0.77600000000000002</v>
      </c>
      <c r="BG30" s="80">
        <v>1.3280000000000001</v>
      </c>
      <c r="BH30" s="80">
        <v>0.42299999999999999</v>
      </c>
      <c r="BI30" s="82">
        <v>1.41</v>
      </c>
      <c r="BJ30" s="82">
        <v>0.72</v>
      </c>
      <c r="BK30" s="82">
        <v>0.28000000000000003</v>
      </c>
      <c r="BL30" s="82">
        <v>1.3</v>
      </c>
      <c r="BM30" s="82">
        <v>0.12</v>
      </c>
      <c r="BN30" s="82">
        <v>0.88</v>
      </c>
      <c r="BO30" s="82">
        <v>0.42</v>
      </c>
      <c r="BR30" s="136"/>
    </row>
    <row r="31" spans="1:70" s="229" customFormat="1" ht="14" customHeight="1" x14ac:dyDescent="0.2">
      <c r="A31" s="224"/>
      <c r="B31" s="224"/>
      <c r="C31" s="224"/>
      <c r="D31" s="224"/>
      <c r="E31" s="225"/>
      <c r="F31" s="225"/>
      <c r="G31" s="225"/>
      <c r="H31" s="226"/>
      <c r="I31" s="227"/>
      <c r="J31" s="224">
        <v>2017</v>
      </c>
      <c r="K31" s="224">
        <v>1</v>
      </c>
      <c r="L31" s="224">
        <v>24</v>
      </c>
      <c r="M31" s="224">
        <v>24</v>
      </c>
      <c r="N31" s="224">
        <v>1415</v>
      </c>
      <c r="O31" s="228" t="s">
        <v>399</v>
      </c>
      <c r="P31" s="224">
        <v>4699</v>
      </c>
      <c r="Q31">
        <v>-103.00020000000001</v>
      </c>
      <c r="R31" s="224">
        <v>-103</v>
      </c>
      <c r="S31">
        <v>-66.997299999999996</v>
      </c>
      <c r="T31" s="224">
        <v>-67</v>
      </c>
      <c r="U31" s="229" t="s">
        <v>428</v>
      </c>
      <c r="V31" s="224">
        <v>202</v>
      </c>
      <c r="W31" s="224" t="s">
        <v>378</v>
      </c>
      <c r="X31" s="230">
        <v>0.1</v>
      </c>
      <c r="Y31" s="224">
        <f>MEDIAN(Y29:Y30)</f>
        <v>1038.5</v>
      </c>
      <c r="Z31" s="1">
        <f t="shared" si="0"/>
        <v>1.0385</v>
      </c>
      <c r="AA31" s="231">
        <f>MEDIAN(AA29:AA30)</f>
        <v>0.52400000000000002</v>
      </c>
      <c r="AB31" s="231">
        <f t="shared" ref="AB31" si="202">MEDIAN(AB29:AB30)</f>
        <v>1.5E-3</v>
      </c>
      <c r="AC31" s="231">
        <f t="shared" ref="AC31" si="203">MEDIAN(AC29:AC30)</f>
        <v>0.1925</v>
      </c>
      <c r="AD31" s="231">
        <f t="shared" ref="AD31" si="204">MEDIAN(AD29:AD30)</f>
        <v>1.6E-2</v>
      </c>
      <c r="AE31" s="231">
        <f t="shared" ref="AE31" si="205">MEDIAN(AE29:AE30)</f>
        <v>1.2500000000000001E-2</v>
      </c>
      <c r="AF31" s="231">
        <f t="shared" ref="AF31" si="206">MEDIAN(AF29:AF30)</f>
        <v>5.6500000000000002E-2</v>
      </c>
      <c r="AG31" s="231">
        <f t="shared" ref="AG31" si="207">MEDIAN(AG29:AG30)</f>
        <v>2E-3</v>
      </c>
      <c r="AH31" s="231">
        <f t="shared" ref="AH31" si="208">MEDIAN(AH29:AH30)</f>
        <v>0.11449999999999999</v>
      </c>
      <c r="AI31" s="231">
        <f t="shared" ref="AI31" si="209">MEDIAN(AI29:AI30)</f>
        <v>1.8000000000000002E-2</v>
      </c>
      <c r="AJ31" s="231">
        <f t="shared" ref="AJ31" si="210">MEDIAN(AJ29:AJ30)</f>
        <v>0.32050000000000001</v>
      </c>
      <c r="AK31" s="231">
        <f t="shared" ref="AK31" si="211">MEDIAN(AK29:AK30)</f>
        <v>1.2500000000000001E-2</v>
      </c>
      <c r="AL31" s="231">
        <f t="shared" ref="AL31" si="212">MEDIAN(AL29:AL30)</f>
        <v>1.5E-3</v>
      </c>
      <c r="AM31" s="231">
        <f t="shared" ref="AM31" si="213">MEDIAN(AM29:AM30)</f>
        <v>0.504</v>
      </c>
      <c r="AN31" s="231">
        <f t="shared" ref="AN31" si="214">MEDIAN(AN29:AN30)</f>
        <v>-8888</v>
      </c>
      <c r="AO31" s="231">
        <f t="shared" ref="AO31" si="215">MEDIAN(AO29:AO30)</f>
        <v>0.02</v>
      </c>
      <c r="AP31" s="231">
        <f t="shared" ref="AP31" si="216">MEDIAN(AP29:AP30)</f>
        <v>1.5E-3</v>
      </c>
      <c r="AQ31" s="231">
        <f t="shared" ref="AQ31" si="217">MEDIAN(AQ29:AQ30)</f>
        <v>-8888</v>
      </c>
      <c r="AR31" s="231">
        <f t="shared" ref="AR31" si="218">MEDIAN(AR29:AR30)</f>
        <v>0.14649999999999999</v>
      </c>
      <c r="AS31" s="231">
        <f t="shared" ref="AS31" si="219">MEDIAN(AS29:AS30)</f>
        <v>4.5999999999999999E-2</v>
      </c>
      <c r="AT31" s="231">
        <f t="shared" ref="AT31" si="220">MEDIAN(AT29:AT30)</f>
        <v>-8888</v>
      </c>
      <c r="AU31" s="231">
        <f t="shared" ref="AU31" si="221">MEDIAN(AU29:AU30)</f>
        <v>-8888</v>
      </c>
      <c r="AV31" s="231">
        <f t="shared" ref="AV31" si="222">MEDIAN(AV29:AV30)</f>
        <v>2E-3</v>
      </c>
      <c r="AW31" s="231">
        <f t="shared" ref="AW31" si="223">MEDIAN(AW29:AW30)</f>
        <v>7.4999999999999997E-3</v>
      </c>
      <c r="AX31" s="231">
        <f t="shared" ref="AX31" si="224">MEDIAN(AX29:AX30)</f>
        <v>0.06</v>
      </c>
      <c r="AY31" s="231">
        <f t="shared" ref="AY31" si="225">MEDIAN(AY29:AY30)</f>
        <v>-8888</v>
      </c>
      <c r="AZ31" s="231">
        <f t="shared" ref="AZ31" si="226">MEDIAN(AZ29:AZ30)</f>
        <v>-8888</v>
      </c>
      <c r="BA31" s="231">
        <f t="shared" ref="BA31" si="227">MEDIAN(BA29:BA30)</f>
        <v>0.71799999999999997</v>
      </c>
      <c r="BB31" s="231">
        <f t="shared" ref="BB31" si="228">MEDIAN(BB29:BB30)</f>
        <v>0.152</v>
      </c>
      <c r="BC31" s="231">
        <f t="shared" ref="BC31" si="229">MEDIAN(BC29:BC30)</f>
        <v>0.40200000000000002</v>
      </c>
      <c r="BD31" s="231">
        <f t="shared" ref="BD31" si="230">MEDIAN(BD29:BD30)</f>
        <v>1.1200000000000001</v>
      </c>
      <c r="BE31" s="231">
        <f t="shared" ref="BE31" si="231">MEDIAN(BE29:BE30)</f>
        <v>0.55400000000000005</v>
      </c>
      <c r="BF31" s="231">
        <f t="shared" ref="BF31" si="232">MEDIAN(BF29:BF30)</f>
        <v>0.748</v>
      </c>
      <c r="BG31" s="231">
        <f t="shared" ref="BG31" si="233">MEDIAN(BG29:BG30)</f>
        <v>1.272</v>
      </c>
      <c r="BH31" s="231">
        <f t="shared" ref="BH31" si="234">MEDIAN(BH29:BH30)</f>
        <v>0.40700000000000003</v>
      </c>
      <c r="BI31" s="231">
        <f t="shared" ref="BI31" si="235">MEDIAN(BI29:BI30)</f>
        <v>1.43</v>
      </c>
      <c r="BJ31" s="231">
        <f t="shared" ref="BJ31" si="236">MEDIAN(BJ29:BJ30)</f>
        <v>0.72499999999999998</v>
      </c>
      <c r="BK31" s="231">
        <f t="shared" ref="BK31" si="237">MEDIAN(BK29:BK30)</f>
        <v>0.27500000000000002</v>
      </c>
      <c r="BL31" s="231">
        <f t="shared" ref="BL31" si="238">MEDIAN(BL29:BL30)</f>
        <v>1.2949999999999999</v>
      </c>
      <c r="BM31" s="231">
        <f t="shared" ref="BM31" si="239">MEDIAN(BM29:BM30)</f>
        <v>0.12</v>
      </c>
      <c r="BN31" s="231">
        <f t="shared" ref="BN31" si="240">MEDIAN(BN29:BN30)</f>
        <v>0.88</v>
      </c>
      <c r="BO31" s="231">
        <f t="shared" ref="BO31" si="241">MEDIAN(BO29:BO30)</f>
        <v>0.41499999999999998</v>
      </c>
      <c r="BP31" s="229">
        <v>2</v>
      </c>
      <c r="BQ31" s="229">
        <v>6</v>
      </c>
      <c r="BR31" s="232"/>
    </row>
    <row r="32" spans="1:70" s="64" customFormat="1" ht="14" customHeight="1" x14ac:dyDescent="0.2">
      <c r="A32" s="1" t="s">
        <v>331</v>
      </c>
      <c r="B32" s="1" t="s">
        <v>333</v>
      </c>
      <c r="C32" s="1"/>
      <c r="D32" s="1" t="s">
        <v>361</v>
      </c>
      <c r="E32" s="113" t="s">
        <v>280</v>
      </c>
      <c r="F32" s="113" t="s">
        <v>281</v>
      </c>
      <c r="G32" s="113" t="s">
        <v>368</v>
      </c>
      <c r="H32" s="66">
        <v>42803</v>
      </c>
      <c r="I32" s="67">
        <v>2.7255649802223809</v>
      </c>
      <c r="J32" s="220">
        <v>2017</v>
      </c>
      <c r="K32" s="224">
        <v>1</v>
      </c>
      <c r="L32" s="1">
        <v>24</v>
      </c>
      <c r="M32" s="1">
        <v>24</v>
      </c>
      <c r="N32" s="1">
        <v>1830</v>
      </c>
      <c r="O32" s="90" t="s">
        <v>400</v>
      </c>
      <c r="P32" s="1">
        <v>4699</v>
      </c>
      <c r="Q32">
        <v>-103.00020000000001</v>
      </c>
      <c r="R32" s="1">
        <v>-103</v>
      </c>
      <c r="S32">
        <v>-66.997299999999996</v>
      </c>
      <c r="T32" s="1">
        <v>-67</v>
      </c>
      <c r="U32" s="64" t="s">
        <v>319</v>
      </c>
      <c r="V32" s="1">
        <v>202</v>
      </c>
      <c r="W32" s="1">
        <v>23</v>
      </c>
      <c r="X32" s="28">
        <v>10</v>
      </c>
      <c r="Y32" s="1">
        <v>1040</v>
      </c>
      <c r="Z32" s="1">
        <f t="shared" si="0"/>
        <v>1.04</v>
      </c>
      <c r="AA32" s="80">
        <v>0.56299999999999994</v>
      </c>
      <c r="AB32" s="80">
        <v>2E-3</v>
      </c>
      <c r="AC32" s="80">
        <v>0.20799999999999999</v>
      </c>
      <c r="AD32" s="80">
        <v>1.6E-2</v>
      </c>
      <c r="AE32" s="80">
        <v>1.2999999999999999E-2</v>
      </c>
      <c r="AF32" s="80">
        <v>5.7000000000000002E-2</v>
      </c>
      <c r="AG32" s="80">
        <v>2E-3</v>
      </c>
      <c r="AH32" s="80">
        <v>0.12</v>
      </c>
      <c r="AI32" s="80">
        <v>1.6E-2</v>
      </c>
      <c r="AJ32" s="80">
        <v>0.34699999999999998</v>
      </c>
      <c r="AK32" s="80">
        <v>1.2999999999999999E-2</v>
      </c>
      <c r="AL32" s="80">
        <v>-8888</v>
      </c>
      <c r="AM32" s="80">
        <v>0.53700000000000003</v>
      </c>
      <c r="AN32" s="80">
        <v>-8888</v>
      </c>
      <c r="AO32" s="80">
        <v>2.5999999999999999E-2</v>
      </c>
      <c r="AP32" s="80">
        <v>2E-3</v>
      </c>
      <c r="AQ32" s="80">
        <v>-8888</v>
      </c>
      <c r="AR32" s="80">
        <v>0.159</v>
      </c>
      <c r="AS32" s="80">
        <v>4.9000000000000002E-2</v>
      </c>
      <c r="AT32" s="80">
        <v>-8888</v>
      </c>
      <c r="AU32" s="80">
        <v>-8888</v>
      </c>
      <c r="AV32" s="80">
        <v>1E-3</v>
      </c>
      <c r="AW32" s="80">
        <v>7.0000000000000001E-3</v>
      </c>
      <c r="AX32" s="80">
        <v>0.06</v>
      </c>
      <c r="AY32" s="80">
        <v>-8888</v>
      </c>
      <c r="AZ32" s="80">
        <v>-8888</v>
      </c>
      <c r="BA32" s="80">
        <v>0.77300000000000002</v>
      </c>
      <c r="BB32" s="80">
        <v>0.154</v>
      </c>
      <c r="BC32" s="80">
        <v>0.43</v>
      </c>
      <c r="BD32" s="80">
        <v>1.2030000000000001</v>
      </c>
      <c r="BE32" s="80">
        <v>0.58399999999999996</v>
      </c>
      <c r="BF32" s="80">
        <v>0.79400000000000004</v>
      </c>
      <c r="BG32" s="80">
        <v>1.357</v>
      </c>
      <c r="BH32" s="80">
        <v>0.434</v>
      </c>
      <c r="BI32" s="82">
        <v>1.41</v>
      </c>
      <c r="BJ32" s="82">
        <v>0.74</v>
      </c>
      <c r="BK32" s="82">
        <v>0.26</v>
      </c>
      <c r="BL32" s="82">
        <v>1.32</v>
      </c>
      <c r="BM32" s="82">
        <v>0.11</v>
      </c>
      <c r="BN32" s="82">
        <v>0.89</v>
      </c>
      <c r="BO32" s="82">
        <v>0.41</v>
      </c>
      <c r="BP32" s="64">
        <v>1</v>
      </c>
      <c r="BQ32" s="64">
        <v>0</v>
      </c>
      <c r="BR32" s="136"/>
    </row>
    <row r="33" spans="1:70" s="196" customFormat="1" ht="14" hidden="1" customHeight="1" x14ac:dyDescent="0.2">
      <c r="A33" s="197" t="s">
        <v>331</v>
      </c>
      <c r="B33" s="197" t="s">
        <v>333</v>
      </c>
      <c r="C33" s="197"/>
      <c r="D33" s="197" t="s">
        <v>382</v>
      </c>
      <c r="E33" s="201" t="s">
        <v>280</v>
      </c>
      <c r="F33" s="201" t="s">
        <v>281</v>
      </c>
      <c r="G33" s="201" t="s">
        <v>368</v>
      </c>
      <c r="H33" s="202">
        <v>42803</v>
      </c>
      <c r="I33" s="203">
        <v>2.5554047116555942</v>
      </c>
      <c r="J33" s="220">
        <v>2017</v>
      </c>
      <c r="K33" s="1" t="s">
        <v>367</v>
      </c>
      <c r="L33" s="197">
        <v>24</v>
      </c>
      <c r="M33" s="197">
        <v>24</v>
      </c>
      <c r="N33" s="197">
        <v>1415</v>
      </c>
      <c r="O33" s="198" t="s">
        <v>401</v>
      </c>
      <c r="P33" s="197" t="s">
        <v>382</v>
      </c>
      <c r="Q33" s="197"/>
      <c r="R33" s="197" t="s">
        <v>382</v>
      </c>
      <c r="S33" s="197"/>
      <c r="T33" s="197" t="s">
        <v>382</v>
      </c>
      <c r="U33" s="196" t="s">
        <v>320</v>
      </c>
      <c r="V33" s="197">
        <v>202</v>
      </c>
      <c r="W33" s="197" t="s">
        <v>382</v>
      </c>
      <c r="X33" s="200" t="s">
        <v>382</v>
      </c>
      <c r="Y33" s="199">
        <v>1</v>
      </c>
      <c r="Z33" s="1">
        <f t="shared" si="0"/>
        <v>1E-3</v>
      </c>
      <c r="AA33" s="204">
        <v>-8888</v>
      </c>
      <c r="AB33" s="204">
        <v>-8888</v>
      </c>
      <c r="AC33" s="204">
        <v>-8888</v>
      </c>
      <c r="AD33" s="204">
        <v>-8888</v>
      </c>
      <c r="AE33" s="204">
        <v>-8888</v>
      </c>
      <c r="AF33" s="204">
        <v>-8888</v>
      </c>
      <c r="AG33" s="204">
        <v>-8888</v>
      </c>
      <c r="AH33" s="204">
        <v>-8888</v>
      </c>
      <c r="AI33" s="204">
        <v>-8888</v>
      </c>
      <c r="AJ33" s="204">
        <v>-8888</v>
      </c>
      <c r="AK33" s="204">
        <v>-8888</v>
      </c>
      <c r="AL33" s="204">
        <v>-8888</v>
      </c>
      <c r="AM33" s="204">
        <v>-8888</v>
      </c>
      <c r="AN33" s="204">
        <v>-8888</v>
      </c>
      <c r="AO33" s="204">
        <v>-8888</v>
      </c>
      <c r="AP33" s="204">
        <v>-8888</v>
      </c>
      <c r="AQ33" s="204">
        <v>-8888</v>
      </c>
      <c r="AR33" s="204">
        <v>-8888</v>
      </c>
      <c r="AS33" s="204">
        <v>-8888</v>
      </c>
      <c r="AT33" s="204">
        <v>-8888</v>
      </c>
      <c r="AU33" s="204">
        <v>-8888</v>
      </c>
      <c r="AV33" s="204">
        <v>-8888</v>
      </c>
      <c r="AW33" s="204">
        <v>-8888</v>
      </c>
      <c r="AX33" s="204">
        <v>-8888</v>
      </c>
      <c r="AY33" s="204">
        <v>-8888</v>
      </c>
      <c r="AZ33" s="204">
        <v>-8888</v>
      </c>
      <c r="BA33" s="204">
        <v>-8888</v>
      </c>
      <c r="BB33" s="204">
        <v>-8888</v>
      </c>
      <c r="BC33" s="204">
        <v>-8888</v>
      </c>
      <c r="BD33" s="204">
        <v>-8888</v>
      </c>
      <c r="BE33" s="204">
        <v>-8888</v>
      </c>
      <c r="BF33" s="204">
        <v>-8888</v>
      </c>
      <c r="BG33" s="204">
        <v>-8888</v>
      </c>
      <c r="BH33" s="204">
        <v>-8888</v>
      </c>
      <c r="BI33" s="205">
        <v>-8888</v>
      </c>
      <c r="BJ33" s="205">
        <v>-8888</v>
      </c>
      <c r="BK33" s="205">
        <v>-8888</v>
      </c>
      <c r="BL33" s="205">
        <v>-8888</v>
      </c>
      <c r="BM33" s="205">
        <v>-8888</v>
      </c>
      <c r="BN33" s="205">
        <v>-8888</v>
      </c>
      <c r="BO33" s="205">
        <v>-8888</v>
      </c>
      <c r="BR33" s="206"/>
    </row>
    <row r="34" spans="1:70" s="64" customFormat="1" ht="14" customHeight="1" x14ac:dyDescent="0.2">
      <c r="A34" s="1" t="s">
        <v>331</v>
      </c>
      <c r="B34" s="1" t="s">
        <v>333</v>
      </c>
      <c r="C34" s="1"/>
      <c r="D34" s="1" t="s">
        <v>361</v>
      </c>
      <c r="E34" s="113" t="s">
        <v>280</v>
      </c>
      <c r="F34" s="113" t="s">
        <v>281</v>
      </c>
      <c r="G34" s="113" t="s">
        <v>368</v>
      </c>
      <c r="H34" s="66">
        <v>42803</v>
      </c>
      <c r="I34" s="67">
        <v>2.7228040055805858</v>
      </c>
      <c r="J34" s="220">
        <v>2017</v>
      </c>
      <c r="K34" s="1">
        <v>1</v>
      </c>
      <c r="L34" s="1">
        <v>29</v>
      </c>
      <c r="M34" s="1">
        <v>29</v>
      </c>
      <c r="N34" s="1">
        <v>134</v>
      </c>
      <c r="O34" s="90" t="s">
        <v>402</v>
      </c>
      <c r="P34" s="1">
        <v>4426</v>
      </c>
      <c r="Q34">
        <v>-94.999600000000001</v>
      </c>
      <c r="R34" s="1">
        <v>-95</v>
      </c>
      <c r="S34">
        <v>-68.066800000000001</v>
      </c>
      <c r="T34" s="1">
        <v>-68</v>
      </c>
      <c r="U34" s="64" t="s">
        <v>321</v>
      </c>
      <c r="V34" s="1">
        <v>212</v>
      </c>
      <c r="W34" s="1" t="s">
        <v>378</v>
      </c>
      <c r="X34" s="28">
        <v>0.1</v>
      </c>
      <c r="Y34" s="1">
        <v>1037</v>
      </c>
      <c r="Z34" s="1">
        <f t="shared" si="0"/>
        <v>1.0369999999999999</v>
      </c>
      <c r="AA34" s="80">
        <v>0.156</v>
      </c>
      <c r="AB34" s="80">
        <v>-8888</v>
      </c>
      <c r="AC34" s="80">
        <v>3.5999999999999997E-2</v>
      </c>
      <c r="AD34" s="80">
        <v>6.0000000000000001E-3</v>
      </c>
      <c r="AE34" s="80">
        <v>2E-3</v>
      </c>
      <c r="AF34" s="80">
        <v>2.1999999999999999E-2</v>
      </c>
      <c r="AG34" s="80">
        <v>-8888</v>
      </c>
      <c r="AH34" s="80">
        <v>4.9000000000000002E-2</v>
      </c>
      <c r="AI34" s="80">
        <v>6.0000000000000001E-3</v>
      </c>
      <c r="AJ34" s="80">
        <v>7.1999999999999995E-2</v>
      </c>
      <c r="AK34" s="80">
        <v>4.0000000000000001E-3</v>
      </c>
      <c r="AL34" s="80">
        <v>2E-3</v>
      </c>
      <c r="AM34" s="80">
        <v>0.121</v>
      </c>
      <c r="AN34" s="80">
        <v>-8888</v>
      </c>
      <c r="AO34" s="80">
        <v>3.5000000000000003E-2</v>
      </c>
      <c r="AP34" s="80">
        <v>-8888</v>
      </c>
      <c r="AQ34" s="80">
        <v>-8888</v>
      </c>
      <c r="AR34" s="80">
        <v>0.03</v>
      </c>
      <c r="AS34" s="80">
        <v>6.0000000000000001E-3</v>
      </c>
      <c r="AT34" s="80">
        <v>-8888</v>
      </c>
      <c r="AU34" s="80">
        <v>-8888</v>
      </c>
      <c r="AV34" s="80">
        <v>-8888</v>
      </c>
      <c r="AW34" s="80">
        <v>-8888</v>
      </c>
      <c r="AX34" s="80">
        <v>8.0000000000000002E-3</v>
      </c>
      <c r="AY34" s="80">
        <v>-8888</v>
      </c>
      <c r="AZ34" s="80">
        <v>-8888</v>
      </c>
      <c r="BA34" s="80">
        <v>0.192</v>
      </c>
      <c r="BB34" s="80">
        <v>6.3E-2</v>
      </c>
      <c r="BC34" s="80">
        <v>0.1</v>
      </c>
      <c r="BD34" s="80">
        <v>0.29199999999999998</v>
      </c>
      <c r="BE34" s="80">
        <v>0.16300000000000001</v>
      </c>
      <c r="BF34" s="80">
        <v>0.19900000000000001</v>
      </c>
      <c r="BG34" s="80">
        <v>0.35499999999999998</v>
      </c>
      <c r="BH34" s="80">
        <v>0.10199999999999999</v>
      </c>
      <c r="BI34" s="82">
        <v>1.28</v>
      </c>
      <c r="BJ34" s="82">
        <v>0.61</v>
      </c>
      <c r="BK34" s="82">
        <v>0.39</v>
      </c>
      <c r="BL34" s="82">
        <v>1.18</v>
      </c>
      <c r="BM34" s="82">
        <v>0.18</v>
      </c>
      <c r="BN34" s="82">
        <v>0.82</v>
      </c>
      <c r="BO34" s="82">
        <v>0.44</v>
      </c>
      <c r="BP34" s="64">
        <v>1</v>
      </c>
      <c r="BQ34" s="64">
        <v>0</v>
      </c>
      <c r="BR34" s="136"/>
    </row>
    <row r="35" spans="1:70" s="64" customFormat="1" ht="14" customHeight="1" x14ac:dyDescent="0.2">
      <c r="A35" s="1" t="s">
        <v>331</v>
      </c>
      <c r="B35" s="1" t="s">
        <v>333</v>
      </c>
      <c r="C35" s="1"/>
      <c r="D35" s="1" t="s">
        <v>361</v>
      </c>
      <c r="E35" s="113" t="s">
        <v>280</v>
      </c>
      <c r="F35" s="113" t="s">
        <v>281</v>
      </c>
      <c r="G35" s="113" t="s">
        <v>368</v>
      </c>
      <c r="H35" s="66">
        <v>42803</v>
      </c>
      <c r="I35" s="67">
        <v>2.739222406668341</v>
      </c>
      <c r="J35" s="220">
        <v>2017</v>
      </c>
      <c r="K35" s="224">
        <v>1</v>
      </c>
      <c r="L35" s="1">
        <v>29</v>
      </c>
      <c r="M35" s="1">
        <v>29</v>
      </c>
      <c r="N35" s="1">
        <v>530</v>
      </c>
      <c r="O35" s="90" t="s">
        <v>403</v>
      </c>
      <c r="P35" s="1">
        <v>4426</v>
      </c>
      <c r="Q35">
        <v>-94.999600000000001</v>
      </c>
      <c r="R35" s="1">
        <v>-95</v>
      </c>
      <c r="S35">
        <v>-68.066800000000001</v>
      </c>
      <c r="T35" s="1">
        <v>-68</v>
      </c>
      <c r="U35" s="64" t="s">
        <v>322</v>
      </c>
      <c r="V35" s="1">
        <v>212</v>
      </c>
      <c r="W35" s="1">
        <v>22</v>
      </c>
      <c r="X35" s="28">
        <v>36</v>
      </c>
      <c r="Y35" s="1">
        <v>1060</v>
      </c>
      <c r="Z35" s="1">
        <f t="shared" si="0"/>
        <v>1.06</v>
      </c>
      <c r="AA35" s="80">
        <v>0.16700000000000001</v>
      </c>
      <c r="AB35" s="80">
        <v>-8888</v>
      </c>
      <c r="AC35" s="80">
        <v>5.0999999999999997E-2</v>
      </c>
      <c r="AD35" s="80">
        <v>4.0000000000000001E-3</v>
      </c>
      <c r="AE35" s="80">
        <v>6.0000000000000001E-3</v>
      </c>
      <c r="AF35" s="80">
        <v>3.7999999999999999E-2</v>
      </c>
      <c r="AG35" s="80">
        <v>2E-3</v>
      </c>
      <c r="AH35" s="80">
        <v>2.1000000000000001E-2</v>
      </c>
      <c r="AI35" s="80">
        <v>3.0000000000000001E-3</v>
      </c>
      <c r="AJ35" s="80">
        <v>6.7000000000000004E-2</v>
      </c>
      <c r="AK35" s="80">
        <v>1.0999999999999999E-2</v>
      </c>
      <c r="AL35" s="80">
        <v>2E-3</v>
      </c>
      <c r="AM35" s="80">
        <v>0.161</v>
      </c>
      <c r="AN35" s="80">
        <v>-8888</v>
      </c>
      <c r="AO35" s="80">
        <v>6.0000000000000001E-3</v>
      </c>
      <c r="AP35" s="80">
        <v>-8888</v>
      </c>
      <c r="AQ35" s="80">
        <v>-8888</v>
      </c>
      <c r="AR35" s="80">
        <v>3.7999999999999999E-2</v>
      </c>
      <c r="AS35" s="80">
        <v>1.2999999999999999E-2</v>
      </c>
      <c r="AT35" s="80">
        <v>-8888</v>
      </c>
      <c r="AU35" s="80">
        <v>-8888</v>
      </c>
      <c r="AV35" s="80">
        <v>-8888</v>
      </c>
      <c r="AW35" s="80">
        <v>2E-3</v>
      </c>
      <c r="AX35" s="80">
        <v>6.0000000000000001E-3</v>
      </c>
      <c r="AY35" s="80">
        <v>-8888</v>
      </c>
      <c r="AZ35" s="80">
        <v>-8888</v>
      </c>
      <c r="BA35" s="80">
        <v>0.218</v>
      </c>
      <c r="BB35" s="80">
        <v>3.2000000000000001E-2</v>
      </c>
      <c r="BC35" s="80">
        <v>0.122</v>
      </c>
      <c r="BD35" s="80">
        <v>0.34</v>
      </c>
      <c r="BE35" s="80">
        <v>0.154</v>
      </c>
      <c r="BF35" s="80">
        <v>0.20499999999999999</v>
      </c>
      <c r="BG35" s="80">
        <v>0.372</v>
      </c>
      <c r="BH35" s="80">
        <v>0.126</v>
      </c>
      <c r="BI35" s="82">
        <v>1.23</v>
      </c>
      <c r="BJ35" s="82">
        <v>0.79</v>
      </c>
      <c r="BK35" s="82">
        <v>0.21</v>
      </c>
      <c r="BL35" s="82">
        <v>1.42</v>
      </c>
      <c r="BM35" s="82">
        <v>0.09</v>
      </c>
      <c r="BN35" s="82">
        <v>0.91</v>
      </c>
      <c r="BO35" s="82">
        <v>0.45</v>
      </c>
      <c r="BP35" s="64">
        <v>1</v>
      </c>
      <c r="BQ35" s="64">
        <v>0</v>
      </c>
      <c r="BR35" s="136"/>
    </row>
    <row r="36" spans="1:70" s="64" customFormat="1" ht="14" customHeight="1" x14ac:dyDescent="0.2">
      <c r="A36" s="1" t="s">
        <v>331</v>
      </c>
      <c r="B36" s="1" t="s">
        <v>333</v>
      </c>
      <c r="C36" s="1"/>
      <c r="D36" s="1" t="s">
        <v>374</v>
      </c>
      <c r="E36" s="113" t="s">
        <v>280</v>
      </c>
      <c r="F36" s="113" t="s">
        <v>281</v>
      </c>
      <c r="G36" s="113" t="s">
        <v>368</v>
      </c>
      <c r="H36" s="66">
        <v>42803</v>
      </c>
      <c r="I36" s="67">
        <v>2.7219103138351337</v>
      </c>
      <c r="J36" s="220">
        <v>2017</v>
      </c>
      <c r="K36" s="224">
        <v>1</v>
      </c>
      <c r="L36" s="1">
        <v>4</v>
      </c>
      <c r="M36" s="1">
        <v>4</v>
      </c>
      <c r="N36" s="1">
        <v>630</v>
      </c>
      <c r="O36" s="90" t="s">
        <v>404</v>
      </c>
      <c r="P36" s="1">
        <v>3044</v>
      </c>
      <c r="Q36">
        <v>-102.99979999999999</v>
      </c>
      <c r="R36" s="1">
        <v>-103</v>
      </c>
      <c r="S36">
        <v>-29.9998</v>
      </c>
      <c r="T36" s="1">
        <v>-30</v>
      </c>
      <c r="U36" s="64" t="s">
        <v>323</v>
      </c>
      <c r="V36" s="1">
        <v>128</v>
      </c>
      <c r="W36" s="1">
        <v>20</v>
      </c>
      <c r="X36" s="28">
        <v>165</v>
      </c>
      <c r="Y36" s="1">
        <v>2077</v>
      </c>
      <c r="Z36" s="1">
        <f t="shared" si="0"/>
        <v>2.077</v>
      </c>
      <c r="AA36" s="80">
        <v>0.224</v>
      </c>
      <c r="AB36" s="80">
        <v>0.13500000000000001</v>
      </c>
      <c r="AC36" s="80">
        <v>6.0999999999999999E-2</v>
      </c>
      <c r="AD36" s="80">
        <v>0.03</v>
      </c>
      <c r="AE36" s="80">
        <v>3.5000000000000003E-2</v>
      </c>
      <c r="AF36" s="80">
        <v>6.3E-2</v>
      </c>
      <c r="AG36" s="80">
        <v>-8888</v>
      </c>
      <c r="AH36" s="80">
        <v>4.0000000000000001E-3</v>
      </c>
      <c r="AI36" s="80">
        <v>-8888</v>
      </c>
      <c r="AJ36" s="80">
        <v>6.0000000000000001E-3</v>
      </c>
      <c r="AK36" s="80">
        <v>4.0000000000000001E-3</v>
      </c>
      <c r="AL36" s="80">
        <v>5.1999999999999998E-2</v>
      </c>
      <c r="AM36" s="80">
        <v>0.109</v>
      </c>
      <c r="AN36" s="80">
        <v>0.114</v>
      </c>
      <c r="AO36" s="80">
        <v>1E-3</v>
      </c>
      <c r="AP36" s="80">
        <v>0.12</v>
      </c>
      <c r="AQ36" s="80">
        <v>1.4999999999999999E-2</v>
      </c>
      <c r="AR36" s="80">
        <v>2.8000000000000001E-2</v>
      </c>
      <c r="AS36" s="80">
        <v>3.3000000000000002E-2</v>
      </c>
      <c r="AT36" s="80">
        <v>-8888</v>
      </c>
      <c r="AU36" s="80">
        <v>3.0000000000000001E-3</v>
      </c>
      <c r="AV36" s="80">
        <v>2E-3</v>
      </c>
      <c r="AW36" s="80">
        <v>2E-3</v>
      </c>
      <c r="AX36" s="80">
        <v>-8888</v>
      </c>
      <c r="AY36" s="80">
        <v>-8888</v>
      </c>
      <c r="AZ36" s="80">
        <v>-8888</v>
      </c>
      <c r="BA36" s="80">
        <v>0.42</v>
      </c>
      <c r="BB36" s="80">
        <v>8.5999999999999993E-2</v>
      </c>
      <c r="BC36" s="80">
        <v>0.108</v>
      </c>
      <c r="BD36" s="80">
        <v>0.52800000000000002</v>
      </c>
      <c r="BE36" s="80">
        <v>0.19400000000000001</v>
      </c>
      <c r="BF36" s="80">
        <v>0.39</v>
      </c>
      <c r="BG36" s="80">
        <v>0.61399999999999999</v>
      </c>
      <c r="BH36" s="80">
        <v>0.29499999999999998</v>
      </c>
      <c r="BI36" s="82">
        <v>1.74</v>
      </c>
      <c r="BJ36" s="82">
        <v>0.56000000000000005</v>
      </c>
      <c r="BK36" s="82">
        <v>0.44</v>
      </c>
      <c r="BL36" s="82">
        <v>2.16</v>
      </c>
      <c r="BM36" s="82">
        <v>0.14000000000000001</v>
      </c>
      <c r="BN36" s="82">
        <v>0.86</v>
      </c>
      <c r="BO36" s="82">
        <v>0.36</v>
      </c>
      <c r="BP36" s="64">
        <v>1</v>
      </c>
      <c r="BQ36" s="64">
        <v>0</v>
      </c>
      <c r="BR36" s="136"/>
    </row>
    <row r="37" spans="1:70" s="64" customFormat="1" ht="12.75" customHeight="1" x14ac:dyDescent="0.2">
      <c r="A37" s="63"/>
      <c r="B37" s="63"/>
      <c r="C37" s="63"/>
      <c r="D37" s="63"/>
      <c r="E37" s="63"/>
      <c r="F37" s="65"/>
      <c r="G37" s="63"/>
      <c r="H37" s="66"/>
      <c r="I37" s="67"/>
      <c r="J37" s="221"/>
      <c r="K37" s="63"/>
      <c r="L37" s="63"/>
      <c r="M37" s="63"/>
      <c r="N37" s="63"/>
      <c r="O37" s="63"/>
      <c r="P37" s="63"/>
      <c r="Q37" s="63"/>
      <c r="R37" s="63"/>
      <c r="S37" s="63"/>
      <c r="T37" s="63"/>
      <c r="V37" s="63"/>
      <c r="W37" s="63"/>
      <c r="X37" s="63"/>
      <c r="Y37" s="63"/>
      <c r="Z37" s="63"/>
      <c r="AA37" s="67"/>
      <c r="AB37" s="67"/>
      <c r="AC37" s="67"/>
      <c r="AD37" s="67"/>
      <c r="AE37" s="67"/>
      <c r="AF37" s="67"/>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c r="BH37" s="67"/>
      <c r="BI37" s="68"/>
      <c r="BJ37" s="68"/>
      <c r="BK37" s="68"/>
      <c r="BL37" s="68"/>
      <c r="BM37" s="68"/>
      <c r="BN37" s="68"/>
      <c r="BO37" s="68"/>
      <c r="BR37" s="136"/>
    </row>
    <row r="38" spans="1:70" s="64" customFormat="1" ht="12.75" customHeight="1" x14ac:dyDescent="0.2">
      <c r="A38" s="63"/>
      <c r="B38" s="63"/>
      <c r="C38" s="63"/>
      <c r="D38" s="63"/>
      <c r="E38" s="63"/>
      <c r="F38" s="65"/>
      <c r="G38" s="63"/>
      <c r="H38" s="66"/>
      <c r="I38" s="67"/>
      <c r="J38" s="221"/>
      <c r="K38" s="63"/>
      <c r="L38" s="63"/>
      <c r="M38" s="63"/>
      <c r="N38" s="63"/>
      <c r="O38" s="63"/>
      <c r="P38" s="63"/>
      <c r="Q38" s="65">
        <f>MIN(Q4:Q36)</f>
        <v>-103.00060000000001</v>
      </c>
      <c r="R38" s="63">
        <f t="shared" ref="R38:S38" si="242">MIN(R4:R36)</f>
        <v>-103</v>
      </c>
      <c r="S38" s="63">
        <f t="shared" si="242"/>
        <v>-68.066800000000001</v>
      </c>
      <c r="T38" s="63"/>
      <c r="V38" s="63"/>
      <c r="W38" s="63"/>
      <c r="X38" s="63"/>
      <c r="Y38" s="63"/>
      <c r="Z38" s="63"/>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8"/>
      <c r="BJ38" s="68"/>
      <c r="BK38" s="68"/>
      <c r="BL38" s="68"/>
      <c r="BM38" s="68"/>
      <c r="BN38" s="68"/>
      <c r="BO38" s="68"/>
      <c r="BR38" s="136"/>
    </row>
    <row r="39" spans="1:70" s="69" customFormat="1" ht="12.75" customHeight="1" x14ac:dyDescent="0.15">
      <c r="E39" s="73"/>
      <c r="F39" s="74"/>
      <c r="I39" s="75"/>
      <c r="J39" s="222"/>
      <c r="N39" s="70"/>
      <c r="Q39" s="69">
        <f>MAX(Q4:Q36)</f>
        <v>-94.999600000000001</v>
      </c>
      <c r="R39" s="69">
        <f t="shared" ref="R39:S39" si="243">MAX(R4:R36)</f>
        <v>-95</v>
      </c>
      <c r="S39" s="69">
        <f t="shared" si="243"/>
        <v>-29.9998</v>
      </c>
      <c r="T39" s="72"/>
      <c r="BA39" s="75"/>
      <c r="BB39" s="75"/>
      <c r="BC39" s="75"/>
      <c r="BD39" s="75"/>
      <c r="BE39" s="75"/>
      <c r="BF39" s="75"/>
      <c r="BG39" s="75"/>
      <c r="BH39" s="75"/>
      <c r="BR39" s="137"/>
    </row>
    <row r="40" spans="1:70" s="69" customFormat="1" ht="12.75" customHeight="1" x14ac:dyDescent="0.15">
      <c r="E40" s="73"/>
      <c r="F40" s="74"/>
      <c r="I40" s="75"/>
      <c r="J40" s="222"/>
      <c r="N40" s="70"/>
      <c r="R40" s="71"/>
      <c r="S40" s="71"/>
      <c r="T40" s="72"/>
      <c r="BA40" s="75"/>
      <c r="BB40" s="75"/>
      <c r="BC40" s="75"/>
      <c r="BD40" s="75"/>
      <c r="BE40" s="75"/>
      <c r="BF40" s="75"/>
      <c r="BG40" s="75"/>
      <c r="BH40" s="75"/>
      <c r="BR40" s="137"/>
    </row>
    <row r="41" spans="1:70" s="69" customFormat="1" ht="12.75" customHeight="1" x14ac:dyDescent="0.15">
      <c r="E41" s="73"/>
      <c r="F41" s="74"/>
      <c r="I41" s="75"/>
      <c r="J41" s="222"/>
      <c r="N41" s="70"/>
      <c r="R41" s="71"/>
      <c r="S41" s="71"/>
      <c r="T41" s="72"/>
      <c r="BA41" s="75"/>
      <c r="BB41" s="75"/>
      <c r="BC41" s="75"/>
      <c r="BD41" s="75"/>
      <c r="BE41" s="75"/>
      <c r="BF41" s="75"/>
      <c r="BG41" s="75"/>
      <c r="BH41" s="75"/>
      <c r="BR41" s="137"/>
    </row>
    <row r="42" spans="1:70" s="69" customFormat="1" ht="12.75" customHeight="1" x14ac:dyDescent="0.15">
      <c r="E42" s="73"/>
      <c r="F42" s="74"/>
      <c r="I42" s="75"/>
      <c r="J42" s="222"/>
      <c r="N42" s="70"/>
      <c r="R42" s="71"/>
      <c r="S42" s="71"/>
      <c r="T42" s="72"/>
      <c r="BA42" s="75"/>
      <c r="BB42" s="75"/>
      <c r="BC42" s="75"/>
      <c r="BD42" s="75"/>
      <c r="BE42" s="75"/>
      <c r="BF42" s="75"/>
      <c r="BG42" s="75"/>
      <c r="BH42" s="75"/>
      <c r="BR42" s="137"/>
    </row>
    <row r="43" spans="1:70" s="69" customFormat="1" ht="12.75" customHeight="1" x14ac:dyDescent="0.15">
      <c r="E43" s="73"/>
      <c r="F43" s="74"/>
      <c r="I43" s="75"/>
      <c r="J43" s="222"/>
      <c r="N43" s="70"/>
      <c r="R43" s="71"/>
      <c r="S43" s="71"/>
      <c r="T43" s="72"/>
      <c r="BA43" s="75"/>
      <c r="BB43" s="75"/>
      <c r="BC43" s="75"/>
      <c r="BD43" s="75"/>
      <c r="BE43" s="75"/>
      <c r="BF43" s="75"/>
      <c r="BG43" s="75"/>
      <c r="BH43" s="75"/>
      <c r="BR43" s="137"/>
    </row>
    <row r="44" spans="1:70" s="69" customFormat="1" ht="12.75" customHeight="1" x14ac:dyDescent="0.15">
      <c r="E44" s="73"/>
      <c r="F44" s="74"/>
      <c r="I44" s="75"/>
      <c r="J44" s="222"/>
      <c r="N44" s="70"/>
      <c r="R44" s="71"/>
      <c r="S44" s="71"/>
      <c r="T44" s="72"/>
      <c r="BA44" s="75"/>
      <c r="BB44" s="75"/>
      <c r="BC44" s="75"/>
      <c r="BD44" s="75"/>
      <c r="BE44" s="75"/>
      <c r="BF44" s="75"/>
      <c r="BG44" s="75"/>
      <c r="BH44" s="75"/>
      <c r="BR44" s="137"/>
    </row>
    <row r="45" spans="1:70" s="69" customFormat="1" ht="12.75" customHeight="1" x14ac:dyDescent="0.15">
      <c r="E45" s="73"/>
      <c r="F45" s="74"/>
      <c r="I45" s="75"/>
      <c r="J45" s="222"/>
      <c r="N45" s="70"/>
      <c r="R45" s="71"/>
      <c r="S45" s="71"/>
      <c r="T45" s="72"/>
      <c r="BA45" s="75"/>
      <c r="BB45" s="75"/>
      <c r="BC45" s="75"/>
      <c r="BD45" s="75"/>
      <c r="BE45" s="75"/>
      <c r="BF45" s="75"/>
      <c r="BG45" s="75"/>
      <c r="BH45" s="75"/>
      <c r="BR45" s="137"/>
    </row>
    <row r="46" spans="1:70" s="69" customFormat="1" ht="12.75" customHeight="1" x14ac:dyDescent="0.15">
      <c r="E46" s="73"/>
      <c r="F46" s="74"/>
      <c r="I46" s="75"/>
      <c r="J46" s="222"/>
      <c r="N46" s="70"/>
      <c r="R46" s="71"/>
      <c r="S46" s="71"/>
      <c r="T46" s="72"/>
      <c r="BA46" s="75"/>
      <c r="BB46" s="75"/>
      <c r="BC46" s="75"/>
      <c r="BD46" s="75"/>
      <c r="BE46" s="75"/>
      <c r="BF46" s="75"/>
      <c r="BG46" s="75"/>
      <c r="BH46" s="75"/>
      <c r="BR46" s="137"/>
    </row>
    <row r="47" spans="1:70" s="69" customFormat="1" ht="12.75" customHeight="1" x14ac:dyDescent="0.15">
      <c r="E47" s="73"/>
      <c r="F47" s="74"/>
      <c r="I47" s="75"/>
      <c r="J47" s="222"/>
      <c r="N47" s="70"/>
      <c r="R47" s="71"/>
      <c r="S47" s="71"/>
      <c r="T47" s="72"/>
      <c r="BA47" s="75"/>
      <c r="BB47" s="75"/>
      <c r="BC47" s="75"/>
      <c r="BD47" s="75"/>
      <c r="BE47" s="75"/>
      <c r="BF47" s="75"/>
      <c r="BG47" s="75"/>
      <c r="BH47" s="75"/>
      <c r="BR47" s="137"/>
    </row>
    <row r="48" spans="1:70" s="69" customFormat="1" ht="12.75" customHeight="1" x14ac:dyDescent="0.15">
      <c r="E48" s="73"/>
      <c r="F48" s="74"/>
      <c r="I48" s="75"/>
      <c r="J48" s="222"/>
      <c r="N48" s="70"/>
      <c r="R48" s="71"/>
      <c r="S48" s="71"/>
      <c r="T48" s="72"/>
      <c r="BA48" s="75"/>
      <c r="BB48" s="75"/>
      <c r="BC48" s="75"/>
      <c r="BD48" s="75"/>
      <c r="BE48" s="75"/>
      <c r="BF48" s="75"/>
      <c r="BG48" s="75"/>
      <c r="BH48" s="75"/>
      <c r="BR48" s="137"/>
    </row>
    <row r="49" spans="5:70" s="69" customFormat="1" ht="12.75" customHeight="1" x14ac:dyDescent="0.15">
      <c r="E49" s="73"/>
      <c r="F49" s="74"/>
      <c r="I49" s="75"/>
      <c r="J49" s="222"/>
      <c r="N49" s="70"/>
      <c r="R49" s="71"/>
      <c r="S49" s="71"/>
      <c r="T49" s="72"/>
      <c r="BA49" s="75"/>
      <c r="BB49" s="75"/>
      <c r="BC49" s="75"/>
      <c r="BD49" s="75"/>
      <c r="BE49" s="75"/>
      <c r="BF49" s="75"/>
      <c r="BG49" s="75"/>
      <c r="BH49" s="75"/>
      <c r="BR49" s="137"/>
    </row>
    <row r="50" spans="5:70" s="69" customFormat="1" ht="12.75" customHeight="1" x14ac:dyDescent="0.15">
      <c r="E50" s="73"/>
      <c r="F50" s="74"/>
      <c r="I50" s="75"/>
      <c r="J50" s="222"/>
      <c r="N50" s="70"/>
      <c r="R50" s="71"/>
      <c r="S50" s="71"/>
      <c r="T50" s="72"/>
      <c r="BA50" s="75"/>
      <c r="BB50" s="75"/>
      <c r="BC50" s="75"/>
      <c r="BD50" s="75"/>
      <c r="BE50" s="75"/>
      <c r="BF50" s="75"/>
      <c r="BG50" s="75"/>
      <c r="BH50" s="75"/>
      <c r="BR50" s="137"/>
    </row>
    <row r="51" spans="5:70" s="69" customFormat="1" ht="12.75" customHeight="1" x14ac:dyDescent="0.15">
      <c r="E51" s="73"/>
      <c r="F51" s="74"/>
      <c r="I51" s="75"/>
      <c r="J51" s="222"/>
      <c r="N51" s="70"/>
      <c r="R51" s="71"/>
      <c r="S51" s="71"/>
      <c r="T51" s="72"/>
      <c r="BA51" s="75"/>
      <c r="BB51" s="75"/>
      <c r="BC51" s="75"/>
      <c r="BD51" s="75"/>
      <c r="BE51" s="75"/>
      <c r="BF51" s="75"/>
      <c r="BG51" s="75"/>
      <c r="BH51" s="75"/>
      <c r="BR51" s="137"/>
    </row>
    <row r="52" spans="5:70" s="69" customFormat="1" ht="12.75" customHeight="1" x14ac:dyDescent="0.15">
      <c r="E52" s="73"/>
      <c r="F52" s="74"/>
      <c r="I52" s="75"/>
      <c r="J52" s="222"/>
      <c r="N52" s="70"/>
      <c r="R52" s="71"/>
      <c r="S52" s="71"/>
      <c r="T52" s="72"/>
      <c r="BA52" s="75"/>
      <c r="BB52" s="75"/>
      <c r="BC52" s="75"/>
      <c r="BD52" s="75"/>
      <c r="BE52" s="75"/>
      <c r="BF52" s="75"/>
      <c r="BG52" s="75"/>
      <c r="BH52" s="75"/>
      <c r="BR52" s="137"/>
    </row>
    <row r="53" spans="5:70" s="69" customFormat="1" ht="12.75" customHeight="1" x14ac:dyDescent="0.15">
      <c r="E53" s="73"/>
      <c r="F53" s="74"/>
      <c r="I53" s="75"/>
      <c r="J53" s="222"/>
      <c r="N53" s="70"/>
      <c r="R53" s="71"/>
      <c r="S53" s="71"/>
      <c r="T53" s="72"/>
      <c r="BA53" s="75"/>
      <c r="BB53" s="75"/>
      <c r="BC53" s="75"/>
      <c r="BD53" s="75"/>
      <c r="BE53" s="75"/>
      <c r="BF53" s="75"/>
      <c r="BG53" s="75"/>
      <c r="BH53" s="75"/>
      <c r="BR53" s="137"/>
    </row>
    <row r="54" spans="5:70" s="69" customFormat="1" ht="12.75" customHeight="1" x14ac:dyDescent="0.15">
      <c r="E54" s="73"/>
      <c r="F54" s="74"/>
      <c r="I54" s="75"/>
      <c r="J54" s="222"/>
      <c r="N54" s="70"/>
      <c r="R54" s="71"/>
      <c r="S54" s="71"/>
      <c r="T54" s="72"/>
      <c r="BA54" s="75"/>
      <c r="BB54" s="75"/>
      <c r="BC54" s="75"/>
      <c r="BD54" s="75"/>
      <c r="BE54" s="75"/>
      <c r="BF54" s="75"/>
      <c r="BG54" s="75"/>
      <c r="BH54" s="75"/>
      <c r="BR54" s="137"/>
    </row>
    <row r="55" spans="5:70" s="69" customFormat="1" ht="12.75" customHeight="1" x14ac:dyDescent="0.15">
      <c r="E55" s="73"/>
      <c r="F55" s="74"/>
      <c r="I55" s="75"/>
      <c r="J55" s="222"/>
      <c r="N55" s="70"/>
      <c r="R55" s="71"/>
      <c r="S55" s="71"/>
      <c r="T55" s="72"/>
      <c r="BA55" s="75"/>
      <c r="BB55" s="75"/>
      <c r="BC55" s="75"/>
      <c r="BD55" s="75"/>
      <c r="BE55" s="75"/>
      <c r="BF55" s="75"/>
      <c r="BG55" s="75"/>
      <c r="BH55" s="75"/>
      <c r="BR55" s="137"/>
    </row>
    <row r="56" spans="5:70" s="69" customFormat="1" ht="12.75" customHeight="1" x14ac:dyDescent="0.15">
      <c r="E56" s="73"/>
      <c r="F56" s="74"/>
      <c r="I56" s="75"/>
      <c r="J56" s="222"/>
      <c r="N56" s="70"/>
      <c r="R56" s="71"/>
      <c r="S56" s="71"/>
      <c r="T56" s="72"/>
      <c r="BA56" s="75"/>
      <c r="BB56" s="75"/>
      <c r="BC56" s="75"/>
      <c r="BD56" s="75"/>
      <c r="BE56" s="75"/>
      <c r="BF56" s="75"/>
      <c r="BG56" s="75"/>
      <c r="BH56" s="75"/>
      <c r="BR56" s="137"/>
    </row>
    <row r="57" spans="5:70" s="69" customFormat="1" ht="12.75" customHeight="1" x14ac:dyDescent="0.15">
      <c r="E57" s="73"/>
      <c r="F57" s="74"/>
      <c r="I57" s="75"/>
      <c r="J57" s="222"/>
      <c r="N57" s="70"/>
      <c r="R57" s="71"/>
      <c r="S57" s="71"/>
      <c r="T57" s="72"/>
      <c r="BA57" s="75"/>
      <c r="BB57" s="75"/>
      <c r="BC57" s="75"/>
      <c r="BD57" s="75"/>
      <c r="BE57" s="75"/>
      <c r="BF57" s="75"/>
      <c r="BG57" s="75"/>
      <c r="BH57" s="75"/>
      <c r="BR57" s="137"/>
    </row>
    <row r="58" spans="5:70" s="69" customFormat="1" ht="12.75" customHeight="1" x14ac:dyDescent="0.15">
      <c r="E58" s="73"/>
      <c r="F58" s="74"/>
      <c r="I58" s="75"/>
      <c r="J58" s="222"/>
      <c r="N58" s="70"/>
      <c r="R58" s="71"/>
      <c r="S58" s="71"/>
      <c r="T58" s="72"/>
      <c r="BA58" s="75"/>
      <c r="BB58" s="75"/>
      <c r="BC58" s="75"/>
      <c r="BD58" s="75"/>
      <c r="BE58" s="75"/>
      <c r="BF58" s="75"/>
      <c r="BG58" s="75"/>
      <c r="BH58" s="75"/>
      <c r="BR58" s="137"/>
    </row>
    <row r="59" spans="5:70" s="69" customFormat="1" ht="12.75" customHeight="1" x14ac:dyDescent="0.15">
      <c r="E59" s="73"/>
      <c r="F59" s="74"/>
      <c r="I59" s="75"/>
      <c r="J59" s="222"/>
      <c r="N59" s="70"/>
      <c r="R59" s="71"/>
      <c r="S59" s="71"/>
      <c r="T59" s="72"/>
      <c r="BA59" s="75"/>
      <c r="BB59" s="75"/>
      <c r="BC59" s="75"/>
      <c r="BD59" s="75"/>
      <c r="BE59" s="75"/>
      <c r="BF59" s="75"/>
      <c r="BG59" s="75"/>
      <c r="BH59" s="75"/>
      <c r="BR59" s="137"/>
    </row>
    <row r="60" spans="5:70" s="69" customFormat="1" ht="12.75" customHeight="1" x14ac:dyDescent="0.15">
      <c r="E60" s="73"/>
      <c r="F60" s="74"/>
      <c r="I60" s="75"/>
      <c r="J60" s="222"/>
      <c r="N60" s="70"/>
      <c r="R60" s="71"/>
      <c r="S60" s="71"/>
      <c r="T60" s="72"/>
      <c r="BA60" s="75"/>
      <c r="BB60" s="75"/>
      <c r="BC60" s="75"/>
      <c r="BD60" s="75"/>
      <c r="BE60" s="75"/>
      <c r="BF60" s="75"/>
      <c r="BG60" s="75"/>
      <c r="BH60" s="75"/>
      <c r="BR60" s="137"/>
    </row>
    <row r="61" spans="5:70" s="69" customFormat="1" ht="12.75" customHeight="1" x14ac:dyDescent="0.15">
      <c r="E61" s="73"/>
      <c r="F61" s="74"/>
      <c r="I61" s="75"/>
      <c r="J61" s="222"/>
      <c r="N61" s="70"/>
      <c r="R61" s="71"/>
      <c r="S61" s="71"/>
      <c r="T61" s="72"/>
      <c r="BA61" s="75"/>
      <c r="BB61" s="75"/>
      <c r="BC61" s="75"/>
      <c r="BD61" s="75"/>
      <c r="BE61" s="75"/>
      <c r="BF61" s="75"/>
      <c r="BG61" s="75"/>
      <c r="BH61" s="75"/>
      <c r="BR61" s="137"/>
    </row>
    <row r="62" spans="5:70" s="69" customFormat="1" ht="12.75" customHeight="1" x14ac:dyDescent="0.15">
      <c r="E62" s="73"/>
      <c r="F62" s="74"/>
      <c r="I62" s="75"/>
      <c r="J62" s="222"/>
      <c r="N62" s="70"/>
      <c r="R62" s="71"/>
      <c r="S62" s="71"/>
      <c r="T62" s="72"/>
      <c r="BA62" s="75"/>
      <c r="BB62" s="75"/>
      <c r="BC62" s="75"/>
      <c r="BD62" s="75"/>
      <c r="BE62" s="75"/>
      <c r="BF62" s="75"/>
      <c r="BG62" s="75"/>
      <c r="BH62" s="75"/>
      <c r="BR62" s="137"/>
    </row>
    <row r="63" spans="5:70" s="69" customFormat="1" ht="12.75" customHeight="1" x14ac:dyDescent="0.15">
      <c r="E63" s="73"/>
      <c r="F63" s="74"/>
      <c r="I63" s="75"/>
      <c r="J63" s="222"/>
      <c r="N63" s="70"/>
      <c r="R63" s="71"/>
      <c r="S63" s="71"/>
      <c r="T63" s="72"/>
      <c r="BA63" s="75"/>
      <c r="BB63" s="75"/>
      <c r="BC63" s="75"/>
      <c r="BD63" s="75"/>
      <c r="BE63" s="75"/>
      <c r="BF63" s="75"/>
      <c r="BG63" s="75"/>
      <c r="BH63" s="75"/>
      <c r="BR63" s="137"/>
    </row>
    <row r="64" spans="5:70" s="69" customFormat="1" ht="12.75" customHeight="1" x14ac:dyDescent="0.15">
      <c r="E64" s="73"/>
      <c r="F64" s="74"/>
      <c r="I64" s="75"/>
      <c r="J64" s="222"/>
      <c r="N64" s="70"/>
      <c r="R64" s="71"/>
      <c r="S64" s="71"/>
      <c r="T64" s="72"/>
      <c r="BA64" s="75"/>
      <c r="BB64" s="75"/>
      <c r="BC64" s="75"/>
      <c r="BD64" s="75"/>
      <c r="BE64" s="75"/>
      <c r="BF64" s="75"/>
      <c r="BG64" s="75"/>
      <c r="BH64" s="75"/>
      <c r="BR64" s="137"/>
    </row>
    <row r="65" spans="5:70" s="69" customFormat="1" ht="12.75" customHeight="1" x14ac:dyDescent="0.15">
      <c r="E65" s="73"/>
      <c r="F65" s="74"/>
      <c r="I65" s="75"/>
      <c r="J65" s="222"/>
      <c r="N65" s="70"/>
      <c r="R65" s="71"/>
      <c r="S65" s="71"/>
      <c r="T65" s="72"/>
      <c r="BA65" s="75"/>
      <c r="BB65" s="75"/>
      <c r="BC65" s="75"/>
      <c r="BD65" s="75"/>
      <c r="BE65" s="75"/>
      <c r="BF65" s="75"/>
      <c r="BG65" s="75"/>
      <c r="BH65" s="75"/>
      <c r="BR65" s="137"/>
    </row>
    <row r="66" spans="5:70" s="69" customFormat="1" ht="12.75" customHeight="1" x14ac:dyDescent="0.15">
      <c r="E66" s="73"/>
      <c r="F66" s="74"/>
      <c r="I66" s="75"/>
      <c r="J66" s="222"/>
      <c r="N66" s="70"/>
      <c r="R66" s="71"/>
      <c r="S66" s="71"/>
      <c r="T66" s="72"/>
      <c r="BA66" s="75"/>
      <c r="BB66" s="75"/>
      <c r="BC66" s="75"/>
      <c r="BD66" s="75"/>
      <c r="BE66" s="75"/>
      <c r="BF66" s="75"/>
      <c r="BG66" s="75"/>
      <c r="BH66" s="75"/>
      <c r="BR66" s="137"/>
    </row>
    <row r="67" spans="5:70" s="69" customFormat="1" ht="12.75" customHeight="1" x14ac:dyDescent="0.15">
      <c r="E67" s="73"/>
      <c r="F67" s="74"/>
      <c r="I67" s="75"/>
      <c r="J67" s="222"/>
      <c r="N67" s="70"/>
      <c r="R67" s="71"/>
      <c r="S67" s="71"/>
      <c r="T67" s="72"/>
      <c r="BA67" s="75"/>
      <c r="BB67" s="75"/>
      <c r="BC67" s="75"/>
      <c r="BD67" s="75"/>
      <c r="BE67" s="75"/>
      <c r="BF67" s="75"/>
      <c r="BG67" s="75"/>
      <c r="BH67" s="75"/>
      <c r="BR67" s="137"/>
    </row>
    <row r="68" spans="5:70" s="69" customFormat="1" ht="12.75" customHeight="1" x14ac:dyDescent="0.15">
      <c r="E68" s="73"/>
      <c r="F68" s="74"/>
      <c r="I68" s="75"/>
      <c r="J68" s="222"/>
      <c r="N68" s="70"/>
      <c r="R68" s="71"/>
      <c r="S68" s="71"/>
      <c r="T68" s="72"/>
      <c r="BA68" s="75"/>
      <c r="BB68" s="75"/>
      <c r="BC68" s="75"/>
      <c r="BD68" s="75"/>
      <c r="BE68" s="75"/>
      <c r="BF68" s="75"/>
      <c r="BG68" s="75"/>
      <c r="BH68" s="75"/>
      <c r="BR68" s="137"/>
    </row>
    <row r="69" spans="5:70" s="69" customFormat="1" ht="12.75" customHeight="1" x14ac:dyDescent="0.15">
      <c r="E69" s="73"/>
      <c r="F69" s="74"/>
      <c r="I69" s="75"/>
      <c r="J69" s="222"/>
      <c r="N69" s="70"/>
      <c r="R69" s="71"/>
      <c r="S69" s="71"/>
      <c r="T69" s="72"/>
      <c r="BA69" s="75"/>
      <c r="BB69" s="75"/>
      <c r="BC69" s="75"/>
      <c r="BD69" s="75"/>
      <c r="BE69" s="75"/>
      <c r="BF69" s="75"/>
      <c r="BG69" s="75"/>
      <c r="BH69" s="75"/>
      <c r="BR69" s="137"/>
    </row>
    <row r="70" spans="5:70" s="69" customFormat="1" ht="12.75" customHeight="1" x14ac:dyDescent="0.15">
      <c r="E70" s="73"/>
      <c r="F70" s="74"/>
      <c r="I70" s="75"/>
      <c r="J70" s="222"/>
      <c r="N70" s="70"/>
      <c r="R70" s="71"/>
      <c r="S70" s="71"/>
      <c r="T70" s="72"/>
      <c r="BA70" s="75"/>
      <c r="BB70" s="75"/>
      <c r="BC70" s="75"/>
      <c r="BD70" s="75"/>
      <c r="BE70" s="75"/>
      <c r="BF70" s="75"/>
      <c r="BG70" s="75"/>
      <c r="BH70" s="75"/>
      <c r="BR70" s="137"/>
    </row>
    <row r="71" spans="5:70" s="69" customFormat="1" ht="12.75" customHeight="1" x14ac:dyDescent="0.15">
      <c r="E71" s="73"/>
      <c r="F71" s="74"/>
      <c r="I71" s="75"/>
      <c r="J71" s="222"/>
      <c r="N71" s="70"/>
      <c r="R71" s="71"/>
      <c r="S71" s="71"/>
      <c r="T71" s="72"/>
      <c r="BA71" s="75"/>
      <c r="BB71" s="75"/>
      <c r="BC71" s="75"/>
      <c r="BD71" s="75"/>
      <c r="BE71" s="75"/>
      <c r="BF71" s="75"/>
      <c r="BG71" s="75"/>
      <c r="BH71" s="75"/>
      <c r="BR71" s="137"/>
    </row>
    <row r="72" spans="5:70" s="69" customFormat="1" ht="12.75" customHeight="1" x14ac:dyDescent="0.15">
      <c r="E72" s="73"/>
      <c r="F72" s="74"/>
      <c r="I72" s="75"/>
      <c r="J72" s="222"/>
      <c r="N72" s="70"/>
      <c r="R72" s="71"/>
      <c r="S72" s="71"/>
      <c r="T72" s="72"/>
      <c r="BA72" s="75"/>
      <c r="BB72" s="75"/>
      <c r="BC72" s="75"/>
      <c r="BD72" s="75"/>
      <c r="BE72" s="75"/>
      <c r="BF72" s="75"/>
      <c r="BG72" s="75"/>
      <c r="BH72" s="75"/>
      <c r="BR72" s="137"/>
    </row>
    <row r="73" spans="5:70" s="69" customFormat="1" ht="12.75" customHeight="1" x14ac:dyDescent="0.15">
      <c r="E73" s="73"/>
      <c r="F73" s="74"/>
      <c r="I73" s="75"/>
      <c r="J73" s="222"/>
      <c r="N73" s="70"/>
      <c r="R73" s="71"/>
      <c r="S73" s="71"/>
      <c r="T73" s="72"/>
      <c r="BA73" s="75"/>
      <c r="BB73" s="75"/>
      <c r="BC73" s="75"/>
      <c r="BD73" s="75"/>
      <c r="BE73" s="75"/>
      <c r="BF73" s="75"/>
      <c r="BG73" s="75"/>
      <c r="BH73" s="75"/>
      <c r="BR73" s="137"/>
    </row>
    <row r="74" spans="5:70" s="69" customFormat="1" ht="12.75" customHeight="1" x14ac:dyDescent="0.15">
      <c r="E74" s="73"/>
      <c r="F74" s="74"/>
      <c r="I74" s="75"/>
      <c r="J74" s="222"/>
      <c r="N74" s="70"/>
      <c r="R74" s="71"/>
      <c r="S74" s="71"/>
      <c r="T74" s="72"/>
      <c r="BA74" s="75"/>
      <c r="BB74" s="75"/>
      <c r="BC74" s="75"/>
      <c r="BD74" s="75"/>
      <c r="BE74" s="75"/>
      <c r="BF74" s="75"/>
      <c r="BG74" s="75"/>
      <c r="BH74" s="75"/>
      <c r="BR74" s="137"/>
    </row>
    <row r="75" spans="5:70" s="69" customFormat="1" ht="12.75" customHeight="1" x14ac:dyDescent="0.15">
      <c r="E75" s="73"/>
      <c r="F75" s="74"/>
      <c r="I75" s="75"/>
      <c r="J75" s="222"/>
      <c r="N75" s="70"/>
      <c r="R75" s="71"/>
      <c r="S75" s="71"/>
      <c r="T75" s="72"/>
      <c r="BA75" s="75"/>
      <c r="BB75" s="75"/>
      <c r="BC75" s="75"/>
      <c r="BD75" s="75"/>
      <c r="BE75" s="75"/>
      <c r="BF75" s="75"/>
      <c r="BG75" s="75"/>
      <c r="BH75" s="75"/>
      <c r="BR75" s="137"/>
    </row>
    <row r="76" spans="5:70" s="69" customFormat="1" ht="12.75" customHeight="1" x14ac:dyDescent="0.15">
      <c r="E76" s="73"/>
      <c r="F76" s="74"/>
      <c r="I76" s="75"/>
      <c r="J76" s="222"/>
      <c r="N76" s="70"/>
      <c r="R76" s="71"/>
      <c r="S76" s="71"/>
      <c r="T76" s="72"/>
      <c r="BA76" s="75"/>
      <c r="BB76" s="75"/>
      <c r="BC76" s="75"/>
      <c r="BD76" s="75"/>
      <c r="BE76" s="75"/>
      <c r="BF76" s="75"/>
      <c r="BG76" s="75"/>
      <c r="BH76" s="75"/>
      <c r="BR76" s="137"/>
    </row>
    <row r="77" spans="5:70" s="69" customFormat="1" ht="12.75" customHeight="1" x14ac:dyDescent="0.15">
      <c r="E77" s="73"/>
      <c r="F77" s="74"/>
      <c r="I77" s="75"/>
      <c r="J77" s="222"/>
      <c r="N77" s="70"/>
      <c r="R77" s="71"/>
      <c r="S77" s="71"/>
      <c r="T77" s="72"/>
      <c r="BA77" s="75"/>
      <c r="BB77" s="75"/>
      <c r="BC77" s="75"/>
      <c r="BD77" s="75"/>
      <c r="BE77" s="75"/>
      <c r="BF77" s="75"/>
      <c r="BG77" s="75"/>
      <c r="BH77" s="75"/>
      <c r="BR77" s="137"/>
    </row>
    <row r="78" spans="5:70" s="69" customFormat="1" ht="12.75" customHeight="1" x14ac:dyDescent="0.15">
      <c r="E78" s="73"/>
      <c r="F78" s="74"/>
      <c r="I78" s="75"/>
      <c r="J78" s="222"/>
      <c r="N78" s="70"/>
      <c r="R78" s="71"/>
      <c r="S78" s="71"/>
      <c r="T78" s="72"/>
      <c r="BA78" s="75"/>
      <c r="BB78" s="75"/>
      <c r="BC78" s="75"/>
      <c r="BD78" s="75"/>
      <c r="BE78" s="75"/>
      <c r="BF78" s="75"/>
      <c r="BG78" s="75"/>
      <c r="BH78" s="75"/>
      <c r="BR78" s="137"/>
    </row>
    <row r="79" spans="5:70" s="69" customFormat="1" ht="12.75" customHeight="1" x14ac:dyDescent="0.15">
      <c r="E79" s="73"/>
      <c r="F79" s="74"/>
      <c r="I79" s="75"/>
      <c r="J79" s="222"/>
      <c r="N79" s="70"/>
      <c r="R79" s="71"/>
      <c r="S79" s="71"/>
      <c r="T79" s="72"/>
      <c r="BA79" s="75"/>
      <c r="BB79" s="75"/>
      <c r="BC79" s="75"/>
      <c r="BD79" s="75"/>
      <c r="BE79" s="75"/>
      <c r="BF79" s="75"/>
      <c r="BG79" s="75"/>
      <c r="BH79" s="75"/>
      <c r="BR79" s="137"/>
    </row>
    <row r="80" spans="5:70" s="69" customFormat="1" ht="12.75" customHeight="1" x14ac:dyDescent="0.15">
      <c r="E80" s="73"/>
      <c r="F80" s="74"/>
      <c r="I80" s="75"/>
      <c r="J80" s="222"/>
      <c r="N80" s="70"/>
      <c r="R80" s="71"/>
      <c r="S80" s="71"/>
      <c r="T80" s="72"/>
      <c r="BA80" s="75"/>
      <c r="BB80" s="75"/>
      <c r="BC80" s="75"/>
      <c r="BD80" s="75"/>
      <c r="BE80" s="75"/>
      <c r="BF80" s="75"/>
      <c r="BG80" s="75"/>
      <c r="BH80" s="75"/>
      <c r="BR80" s="137"/>
    </row>
    <row r="81" spans="5:70" s="69" customFormat="1" ht="12.75" customHeight="1" x14ac:dyDescent="0.15">
      <c r="E81" s="73"/>
      <c r="F81" s="74"/>
      <c r="I81" s="75"/>
      <c r="J81" s="222"/>
      <c r="N81" s="70"/>
      <c r="R81" s="71"/>
      <c r="S81" s="71"/>
      <c r="T81" s="72"/>
      <c r="BA81" s="75"/>
      <c r="BB81" s="75"/>
      <c r="BC81" s="75"/>
      <c r="BD81" s="75"/>
      <c r="BE81" s="75"/>
      <c r="BF81" s="75"/>
      <c r="BG81" s="75"/>
      <c r="BH81" s="75"/>
      <c r="BR81" s="137"/>
    </row>
    <row r="82" spans="5:70" s="69" customFormat="1" ht="12.75" customHeight="1" x14ac:dyDescent="0.15">
      <c r="E82" s="73"/>
      <c r="F82" s="74"/>
      <c r="I82" s="75"/>
      <c r="J82" s="222"/>
      <c r="N82" s="70"/>
      <c r="R82" s="71"/>
      <c r="S82" s="71"/>
      <c r="T82" s="72"/>
      <c r="BA82" s="75"/>
      <c r="BB82" s="75"/>
      <c r="BC82" s="75"/>
      <c r="BD82" s="75"/>
      <c r="BE82" s="75"/>
      <c r="BF82" s="75"/>
      <c r="BG82" s="75"/>
      <c r="BH82" s="75"/>
      <c r="BR82" s="137"/>
    </row>
    <row r="83" spans="5:70" s="69" customFormat="1" ht="12.75" customHeight="1" x14ac:dyDescent="0.15">
      <c r="E83" s="73"/>
      <c r="F83" s="74"/>
      <c r="I83" s="75"/>
      <c r="J83" s="222"/>
      <c r="N83" s="70"/>
      <c r="R83" s="71"/>
      <c r="S83" s="71"/>
      <c r="T83" s="72"/>
      <c r="BA83" s="75"/>
      <c r="BB83" s="75"/>
      <c r="BC83" s="75"/>
      <c r="BD83" s="75"/>
      <c r="BE83" s="75"/>
      <c r="BF83" s="75"/>
      <c r="BG83" s="75"/>
      <c r="BH83" s="75"/>
      <c r="BR83" s="137"/>
    </row>
    <row r="84" spans="5:70" s="69" customFormat="1" ht="12.75" customHeight="1" x14ac:dyDescent="0.15">
      <c r="E84" s="73"/>
      <c r="F84" s="74"/>
      <c r="I84" s="75"/>
      <c r="J84" s="222"/>
      <c r="N84" s="70"/>
      <c r="R84" s="71"/>
      <c r="S84" s="71"/>
      <c r="T84" s="72"/>
      <c r="BA84" s="75"/>
      <c r="BB84" s="75"/>
      <c r="BC84" s="75"/>
      <c r="BD84" s="75"/>
      <c r="BE84" s="75"/>
      <c r="BF84" s="75"/>
      <c r="BG84" s="75"/>
      <c r="BH84" s="75"/>
      <c r="BR84" s="137"/>
    </row>
    <row r="85" spans="5:70" s="69" customFormat="1" ht="12.75" customHeight="1" x14ac:dyDescent="0.15">
      <c r="E85" s="73"/>
      <c r="F85" s="74"/>
      <c r="I85" s="75"/>
      <c r="J85" s="222"/>
      <c r="N85" s="70"/>
      <c r="R85" s="71"/>
      <c r="S85" s="71"/>
      <c r="T85" s="72"/>
      <c r="BA85" s="75"/>
      <c r="BB85" s="75"/>
      <c r="BC85" s="75"/>
      <c r="BD85" s="75"/>
      <c r="BE85" s="75"/>
      <c r="BF85" s="75"/>
      <c r="BG85" s="75"/>
      <c r="BH85" s="75"/>
      <c r="BR85" s="137"/>
    </row>
    <row r="86" spans="5:70" s="69" customFormat="1" ht="12.75" customHeight="1" x14ac:dyDescent="0.15">
      <c r="E86" s="73"/>
      <c r="F86" s="74"/>
      <c r="I86" s="75"/>
      <c r="J86" s="222"/>
      <c r="N86" s="70"/>
      <c r="R86" s="71"/>
      <c r="S86" s="71"/>
      <c r="T86" s="72"/>
      <c r="BA86" s="75"/>
      <c r="BB86" s="75"/>
      <c r="BC86" s="75"/>
      <c r="BD86" s="75"/>
      <c r="BE86" s="75"/>
      <c r="BF86" s="75"/>
      <c r="BG86" s="75"/>
      <c r="BH86" s="75"/>
      <c r="BR86" s="137"/>
    </row>
    <row r="87" spans="5:70" s="69" customFormat="1" ht="12.75" customHeight="1" x14ac:dyDescent="0.15">
      <c r="E87" s="73"/>
      <c r="F87" s="74"/>
      <c r="I87" s="75"/>
      <c r="J87" s="222"/>
      <c r="N87" s="70"/>
      <c r="R87" s="71"/>
      <c r="S87" s="71"/>
      <c r="T87" s="72"/>
      <c r="BA87" s="75"/>
      <c r="BB87" s="75"/>
      <c r="BC87" s="75"/>
      <c r="BD87" s="75"/>
      <c r="BE87" s="75"/>
      <c r="BF87" s="75"/>
      <c r="BG87" s="75"/>
      <c r="BH87" s="75"/>
      <c r="BR87" s="137"/>
    </row>
    <row r="88" spans="5:70" s="69" customFormat="1" ht="12.75" customHeight="1" x14ac:dyDescent="0.15">
      <c r="E88" s="73"/>
      <c r="F88" s="74"/>
      <c r="I88" s="75"/>
      <c r="J88" s="222"/>
      <c r="N88" s="70"/>
      <c r="R88" s="71"/>
      <c r="S88" s="71"/>
      <c r="T88" s="72"/>
      <c r="BA88" s="75"/>
      <c r="BB88" s="75"/>
      <c r="BC88" s="75"/>
      <c r="BD88" s="75"/>
      <c r="BE88" s="75"/>
      <c r="BF88" s="75"/>
      <c r="BG88" s="75"/>
      <c r="BH88" s="75"/>
      <c r="BR88" s="137"/>
    </row>
    <row r="89" spans="5:70" s="69" customFormat="1" ht="12.75" customHeight="1" x14ac:dyDescent="0.15">
      <c r="E89" s="73"/>
      <c r="F89" s="74"/>
      <c r="I89" s="75"/>
      <c r="J89" s="222"/>
      <c r="N89" s="70"/>
      <c r="R89" s="71"/>
      <c r="S89" s="71"/>
      <c r="T89" s="72"/>
      <c r="BA89" s="75"/>
      <c r="BB89" s="75"/>
      <c r="BC89" s="75"/>
      <c r="BD89" s="75"/>
      <c r="BE89" s="75"/>
      <c r="BF89" s="75"/>
      <c r="BG89" s="75"/>
      <c r="BH89" s="75"/>
      <c r="BR89" s="137"/>
    </row>
    <row r="90" spans="5:70" s="69" customFormat="1" ht="12.75" customHeight="1" x14ac:dyDescent="0.15">
      <c r="E90" s="73"/>
      <c r="F90" s="74"/>
      <c r="I90" s="75"/>
      <c r="J90" s="222"/>
      <c r="N90" s="70"/>
      <c r="R90" s="71"/>
      <c r="S90" s="71"/>
      <c r="T90" s="72"/>
      <c r="BA90" s="75"/>
      <c r="BB90" s="75"/>
      <c r="BC90" s="75"/>
      <c r="BD90" s="75"/>
      <c r="BE90" s="75"/>
      <c r="BF90" s="75"/>
      <c r="BG90" s="75"/>
      <c r="BH90" s="75"/>
      <c r="BR90" s="137"/>
    </row>
    <row r="91" spans="5:70" s="69" customFormat="1" ht="12.75" customHeight="1" x14ac:dyDescent="0.15">
      <c r="E91" s="73"/>
      <c r="F91" s="74"/>
      <c r="I91" s="75"/>
      <c r="J91" s="222"/>
      <c r="N91" s="70"/>
      <c r="R91" s="71"/>
      <c r="S91" s="71"/>
      <c r="T91" s="72"/>
      <c r="BA91" s="75"/>
      <c r="BB91" s="75"/>
      <c r="BC91" s="75"/>
      <c r="BD91" s="75"/>
      <c r="BE91" s="75"/>
      <c r="BF91" s="75"/>
      <c r="BG91" s="75"/>
      <c r="BH91" s="75"/>
      <c r="BR91" s="137"/>
    </row>
    <row r="92" spans="5:70" s="69" customFormat="1" ht="12.75" customHeight="1" x14ac:dyDescent="0.15">
      <c r="E92" s="73"/>
      <c r="F92" s="74"/>
      <c r="I92" s="75"/>
      <c r="J92" s="222"/>
      <c r="N92" s="70"/>
      <c r="R92" s="71"/>
      <c r="S92" s="71"/>
      <c r="T92" s="72"/>
      <c r="BA92" s="75"/>
      <c r="BB92" s="75"/>
      <c r="BC92" s="75"/>
      <c r="BD92" s="75"/>
      <c r="BE92" s="75"/>
      <c r="BF92" s="75"/>
      <c r="BG92" s="75"/>
      <c r="BH92" s="75"/>
      <c r="BR92" s="137"/>
    </row>
    <row r="93" spans="5:70" s="69" customFormat="1" ht="12.75" customHeight="1" x14ac:dyDescent="0.15">
      <c r="E93" s="73"/>
      <c r="F93" s="74"/>
      <c r="I93" s="75"/>
      <c r="J93" s="222"/>
      <c r="N93" s="70"/>
      <c r="R93" s="71"/>
      <c r="S93" s="71"/>
      <c r="T93" s="72"/>
      <c r="BA93" s="75"/>
      <c r="BB93" s="75"/>
      <c r="BC93" s="75"/>
      <c r="BD93" s="75"/>
      <c r="BE93" s="75"/>
      <c r="BF93" s="75"/>
      <c r="BG93" s="75"/>
      <c r="BH93" s="75"/>
      <c r="BR93" s="137"/>
    </row>
    <row r="94" spans="5:70" s="69" customFormat="1" ht="12.75" customHeight="1" x14ac:dyDescent="0.15">
      <c r="E94" s="73"/>
      <c r="F94" s="74"/>
      <c r="I94" s="75"/>
      <c r="J94" s="222"/>
      <c r="N94" s="70"/>
      <c r="R94" s="71"/>
      <c r="S94" s="71"/>
      <c r="T94" s="72"/>
      <c r="BA94" s="75"/>
      <c r="BB94" s="75"/>
      <c r="BC94" s="75"/>
      <c r="BD94" s="75"/>
      <c r="BE94" s="75"/>
      <c r="BF94" s="75"/>
      <c r="BG94" s="75"/>
      <c r="BH94" s="75"/>
      <c r="BR94" s="137"/>
    </row>
    <row r="95" spans="5:70" s="69" customFormat="1" ht="12.75" customHeight="1" x14ac:dyDescent="0.15">
      <c r="E95" s="73"/>
      <c r="F95" s="74"/>
      <c r="I95" s="75"/>
      <c r="J95" s="222"/>
      <c r="N95" s="70"/>
      <c r="R95" s="71"/>
      <c r="S95" s="71"/>
      <c r="T95" s="72"/>
      <c r="BA95" s="75"/>
      <c r="BB95" s="75"/>
      <c r="BC95" s="75"/>
      <c r="BD95" s="75"/>
      <c r="BE95" s="75"/>
      <c r="BF95" s="75"/>
      <c r="BG95" s="75"/>
      <c r="BH95" s="75"/>
      <c r="BR95" s="137"/>
    </row>
    <row r="96" spans="5:70" s="69" customFormat="1" ht="12.75" customHeight="1" x14ac:dyDescent="0.15">
      <c r="E96" s="73"/>
      <c r="F96" s="74"/>
      <c r="I96" s="75"/>
      <c r="J96" s="222"/>
      <c r="N96" s="70"/>
      <c r="R96" s="71"/>
      <c r="S96" s="71"/>
      <c r="T96" s="72"/>
      <c r="BA96" s="75"/>
      <c r="BB96" s="75"/>
      <c r="BC96" s="75"/>
      <c r="BD96" s="75"/>
      <c r="BE96" s="75"/>
      <c r="BF96" s="75"/>
      <c r="BG96" s="75"/>
      <c r="BH96" s="75"/>
      <c r="BR96" s="137"/>
    </row>
    <row r="97" spans="5:70" s="69" customFormat="1" ht="12.75" customHeight="1" x14ac:dyDescent="0.15">
      <c r="E97" s="73"/>
      <c r="F97" s="74"/>
      <c r="I97" s="75"/>
      <c r="J97" s="222"/>
      <c r="N97" s="70"/>
      <c r="R97" s="71"/>
      <c r="S97" s="71"/>
      <c r="T97" s="72"/>
      <c r="BA97" s="75"/>
      <c r="BB97" s="75"/>
      <c r="BC97" s="75"/>
      <c r="BD97" s="75"/>
      <c r="BE97" s="75"/>
      <c r="BF97" s="75"/>
      <c r="BG97" s="75"/>
      <c r="BH97" s="75"/>
      <c r="BR97" s="137"/>
    </row>
    <row r="98" spans="5:70" s="69" customFormat="1" ht="12.75" customHeight="1" x14ac:dyDescent="0.15">
      <c r="E98" s="73"/>
      <c r="F98" s="74"/>
      <c r="I98" s="75"/>
      <c r="J98" s="222"/>
      <c r="N98" s="70"/>
      <c r="R98" s="71"/>
      <c r="S98" s="71"/>
      <c r="T98" s="72"/>
      <c r="BA98" s="75"/>
      <c r="BB98" s="75"/>
      <c r="BC98" s="75"/>
      <c r="BD98" s="75"/>
      <c r="BE98" s="75"/>
      <c r="BF98" s="75"/>
      <c r="BG98" s="75"/>
      <c r="BH98" s="75"/>
      <c r="BR98" s="137"/>
    </row>
    <row r="99" spans="5:70" s="69" customFormat="1" ht="12.75" customHeight="1" x14ac:dyDescent="0.15">
      <c r="E99" s="73"/>
      <c r="F99" s="74"/>
      <c r="I99" s="75"/>
      <c r="J99" s="222"/>
      <c r="N99" s="70"/>
      <c r="R99" s="71"/>
      <c r="S99" s="71"/>
      <c r="T99" s="72"/>
      <c r="BA99" s="75"/>
      <c r="BB99" s="75"/>
      <c r="BC99" s="75"/>
      <c r="BD99" s="75"/>
      <c r="BE99" s="75"/>
      <c r="BF99" s="75"/>
      <c r="BG99" s="75"/>
      <c r="BH99" s="75"/>
      <c r="BR99" s="137"/>
    </row>
    <row r="100" spans="5:70" s="69" customFormat="1" ht="12.75" customHeight="1" x14ac:dyDescent="0.15">
      <c r="E100" s="73"/>
      <c r="F100" s="74"/>
      <c r="I100" s="75"/>
      <c r="J100" s="222"/>
      <c r="N100" s="70"/>
      <c r="R100" s="71"/>
      <c r="S100" s="71"/>
      <c r="T100" s="72"/>
      <c r="BA100" s="75"/>
      <c r="BB100" s="75"/>
      <c r="BC100" s="75"/>
      <c r="BD100" s="75"/>
      <c r="BE100" s="75"/>
      <c r="BF100" s="75"/>
      <c r="BG100" s="75"/>
      <c r="BH100" s="75"/>
      <c r="BR100" s="137"/>
    </row>
    <row r="101" spans="5:70" s="69" customFormat="1" ht="12.75" customHeight="1" x14ac:dyDescent="0.15">
      <c r="E101" s="73"/>
      <c r="F101" s="74"/>
      <c r="I101" s="75"/>
      <c r="J101" s="222"/>
      <c r="N101" s="70"/>
      <c r="R101" s="71"/>
      <c r="S101" s="71"/>
      <c r="T101" s="72"/>
      <c r="BA101" s="75"/>
      <c r="BB101" s="75"/>
      <c r="BC101" s="75"/>
      <c r="BD101" s="75"/>
      <c r="BE101" s="75"/>
      <c r="BF101" s="75"/>
      <c r="BG101" s="75"/>
      <c r="BH101" s="75"/>
      <c r="BR101" s="137"/>
    </row>
    <row r="102" spans="5:70" s="69" customFormat="1" ht="12.75" customHeight="1" x14ac:dyDescent="0.15">
      <c r="E102" s="73"/>
      <c r="F102" s="74"/>
      <c r="I102" s="75"/>
      <c r="J102" s="222"/>
      <c r="N102" s="70"/>
      <c r="R102" s="71"/>
      <c r="S102" s="71"/>
      <c r="T102" s="72"/>
      <c r="BA102" s="75"/>
      <c r="BB102" s="75"/>
      <c r="BC102" s="75"/>
      <c r="BD102" s="75"/>
      <c r="BE102" s="75"/>
      <c r="BF102" s="75"/>
      <c r="BG102" s="75"/>
      <c r="BH102" s="75"/>
      <c r="BR102" s="137"/>
    </row>
    <row r="103" spans="5:70" s="69" customFormat="1" ht="12.75" customHeight="1" x14ac:dyDescent="0.15">
      <c r="E103" s="73"/>
      <c r="F103" s="74"/>
      <c r="I103" s="75"/>
      <c r="J103" s="222"/>
      <c r="N103" s="70"/>
      <c r="R103" s="71"/>
      <c r="S103" s="71"/>
      <c r="T103" s="72"/>
      <c r="BA103" s="75"/>
      <c r="BB103" s="75"/>
      <c r="BC103" s="75"/>
      <c r="BD103" s="75"/>
      <c r="BE103" s="75"/>
      <c r="BF103" s="75"/>
      <c r="BG103" s="75"/>
      <c r="BH103" s="75"/>
      <c r="BR103" s="137"/>
    </row>
    <row r="104" spans="5:70" s="69" customFormat="1" ht="12.75" customHeight="1" x14ac:dyDescent="0.15">
      <c r="E104" s="73"/>
      <c r="F104" s="74"/>
      <c r="I104" s="75"/>
      <c r="J104" s="222"/>
      <c r="N104" s="70"/>
      <c r="R104" s="71"/>
      <c r="S104" s="71"/>
      <c r="T104" s="72"/>
      <c r="BA104" s="75"/>
      <c r="BB104" s="75"/>
      <c r="BC104" s="75"/>
      <c r="BD104" s="75"/>
      <c r="BE104" s="75"/>
      <c r="BF104" s="75"/>
      <c r="BG104" s="75"/>
      <c r="BH104" s="75"/>
      <c r="BR104" s="137"/>
    </row>
    <row r="105" spans="5:70" s="69" customFormat="1" ht="12.75" customHeight="1" x14ac:dyDescent="0.15">
      <c r="E105" s="73"/>
      <c r="F105" s="74"/>
      <c r="I105" s="75"/>
      <c r="J105" s="222"/>
      <c r="N105" s="70"/>
      <c r="R105" s="71"/>
      <c r="S105" s="71"/>
      <c r="T105" s="72"/>
      <c r="BA105" s="75"/>
      <c r="BB105" s="75"/>
      <c r="BC105" s="75"/>
      <c r="BD105" s="75"/>
      <c r="BE105" s="75"/>
      <c r="BF105" s="75"/>
      <c r="BG105" s="75"/>
      <c r="BH105" s="75"/>
      <c r="BR105" s="137"/>
    </row>
    <row r="106" spans="5:70" s="69" customFormat="1" ht="12.75" customHeight="1" x14ac:dyDescent="0.15">
      <c r="E106" s="73"/>
      <c r="F106" s="74"/>
      <c r="I106" s="75"/>
      <c r="J106" s="222"/>
      <c r="N106" s="70"/>
      <c r="R106" s="71"/>
      <c r="S106" s="71"/>
      <c r="T106" s="72"/>
      <c r="BA106" s="75"/>
      <c r="BB106" s="75"/>
      <c r="BC106" s="75"/>
      <c r="BD106" s="75"/>
      <c r="BE106" s="75"/>
      <c r="BF106" s="75"/>
      <c r="BG106" s="75"/>
      <c r="BH106" s="75"/>
      <c r="BR106" s="137"/>
    </row>
    <row r="107" spans="5:70" s="69" customFormat="1" ht="12.75" customHeight="1" x14ac:dyDescent="0.15">
      <c r="E107" s="73"/>
      <c r="F107" s="74"/>
      <c r="I107" s="75"/>
      <c r="J107" s="222"/>
      <c r="N107" s="70"/>
      <c r="R107" s="71"/>
      <c r="S107" s="71"/>
      <c r="T107" s="72"/>
      <c r="BA107" s="75"/>
      <c r="BB107" s="75"/>
      <c r="BC107" s="75"/>
      <c r="BD107" s="75"/>
      <c r="BE107" s="75"/>
      <c r="BF107" s="75"/>
      <c r="BG107" s="75"/>
      <c r="BH107" s="75"/>
      <c r="BR107" s="137"/>
    </row>
    <row r="108" spans="5:70" s="69" customFormat="1" ht="12.75" customHeight="1" x14ac:dyDescent="0.15">
      <c r="E108" s="73"/>
      <c r="F108" s="74"/>
      <c r="I108" s="75"/>
      <c r="J108" s="222"/>
      <c r="N108" s="70"/>
      <c r="R108" s="71"/>
      <c r="S108" s="71"/>
      <c r="T108" s="72"/>
      <c r="BA108" s="75"/>
      <c r="BB108" s="75"/>
      <c r="BC108" s="75"/>
      <c r="BD108" s="75"/>
      <c r="BE108" s="75"/>
      <c r="BF108" s="75"/>
      <c r="BG108" s="75"/>
      <c r="BH108" s="75"/>
      <c r="BR108" s="137"/>
    </row>
    <row r="109" spans="5:70" s="69" customFormat="1" ht="12.75" customHeight="1" x14ac:dyDescent="0.15">
      <c r="E109" s="73"/>
      <c r="F109" s="74"/>
      <c r="I109" s="75"/>
      <c r="J109" s="222"/>
      <c r="N109" s="70"/>
      <c r="R109" s="71"/>
      <c r="S109" s="71"/>
      <c r="T109" s="72"/>
      <c r="BA109" s="75"/>
      <c r="BB109" s="75"/>
      <c r="BC109" s="75"/>
      <c r="BD109" s="75"/>
      <c r="BE109" s="75"/>
      <c r="BF109" s="75"/>
      <c r="BG109" s="75"/>
      <c r="BH109" s="75"/>
      <c r="BR109" s="137"/>
    </row>
    <row r="110" spans="5:70" s="69" customFormat="1" ht="12.75" customHeight="1" x14ac:dyDescent="0.15">
      <c r="E110" s="73"/>
      <c r="F110" s="74"/>
      <c r="I110" s="75"/>
      <c r="J110" s="222"/>
      <c r="N110" s="70"/>
      <c r="R110" s="71"/>
      <c r="S110" s="71"/>
      <c r="T110" s="72"/>
      <c r="BA110" s="75"/>
      <c r="BB110" s="75"/>
      <c r="BC110" s="75"/>
      <c r="BD110" s="75"/>
      <c r="BE110" s="75"/>
      <c r="BF110" s="75"/>
      <c r="BG110" s="75"/>
      <c r="BH110" s="75"/>
      <c r="BR110" s="137"/>
    </row>
    <row r="111" spans="5:70" s="69" customFormat="1" ht="12.75" customHeight="1" x14ac:dyDescent="0.15">
      <c r="E111" s="73"/>
      <c r="F111" s="74"/>
      <c r="I111" s="75"/>
      <c r="J111" s="222"/>
      <c r="N111" s="70"/>
      <c r="R111" s="71"/>
      <c r="S111" s="71"/>
      <c r="T111" s="72"/>
      <c r="BA111" s="75"/>
      <c r="BB111" s="75"/>
      <c r="BC111" s="75"/>
      <c r="BD111" s="75"/>
      <c r="BE111" s="75"/>
      <c r="BF111" s="75"/>
      <c r="BG111" s="75"/>
      <c r="BH111" s="75"/>
      <c r="BR111" s="137"/>
    </row>
    <row r="112" spans="5:70" s="69" customFormat="1" ht="12.75" customHeight="1" x14ac:dyDescent="0.15">
      <c r="E112" s="73"/>
      <c r="F112" s="74"/>
      <c r="I112" s="75"/>
      <c r="J112" s="222"/>
      <c r="N112" s="70"/>
      <c r="R112" s="71"/>
      <c r="S112" s="71"/>
      <c r="T112" s="72"/>
      <c r="BA112" s="75"/>
      <c r="BB112" s="75"/>
      <c r="BC112" s="75"/>
      <c r="BD112" s="75"/>
      <c r="BE112" s="75"/>
      <c r="BF112" s="75"/>
      <c r="BG112" s="75"/>
      <c r="BH112" s="75"/>
      <c r="BR112" s="137"/>
    </row>
    <row r="113" spans="5:70" s="69" customFormat="1" ht="12.75" customHeight="1" x14ac:dyDescent="0.15">
      <c r="E113" s="73"/>
      <c r="F113" s="74"/>
      <c r="I113" s="75"/>
      <c r="J113" s="222"/>
      <c r="N113" s="70"/>
      <c r="R113" s="71"/>
      <c r="S113" s="71"/>
      <c r="T113" s="72"/>
      <c r="BA113" s="75"/>
      <c r="BB113" s="75"/>
      <c r="BC113" s="75"/>
      <c r="BD113" s="75"/>
      <c r="BE113" s="75"/>
      <c r="BF113" s="75"/>
      <c r="BG113" s="75"/>
      <c r="BH113" s="75"/>
      <c r="BR113" s="137"/>
    </row>
    <row r="114" spans="5:70" s="69" customFormat="1" ht="12.75" customHeight="1" x14ac:dyDescent="0.15">
      <c r="E114" s="73"/>
      <c r="F114" s="74"/>
      <c r="I114" s="75"/>
      <c r="J114" s="222"/>
      <c r="N114" s="70"/>
      <c r="R114" s="71"/>
      <c r="S114" s="71"/>
      <c r="T114" s="72"/>
      <c r="BA114" s="75"/>
      <c r="BB114" s="75"/>
      <c r="BC114" s="75"/>
      <c r="BD114" s="75"/>
      <c r="BE114" s="75"/>
      <c r="BF114" s="75"/>
      <c r="BG114" s="75"/>
      <c r="BH114" s="75"/>
      <c r="BR114" s="137"/>
    </row>
    <row r="115" spans="5:70" s="69" customFormat="1" ht="12.75" customHeight="1" x14ac:dyDescent="0.15">
      <c r="E115" s="73"/>
      <c r="F115" s="74"/>
      <c r="I115" s="75"/>
      <c r="J115" s="222"/>
      <c r="N115" s="70"/>
      <c r="R115" s="71"/>
      <c r="S115" s="71"/>
      <c r="T115" s="72"/>
      <c r="BA115" s="75"/>
      <c r="BB115" s="75"/>
      <c r="BC115" s="75"/>
      <c r="BD115" s="75"/>
      <c r="BE115" s="75"/>
      <c r="BF115" s="75"/>
      <c r="BG115" s="75"/>
      <c r="BH115" s="75"/>
      <c r="BR115" s="137"/>
    </row>
    <row r="116" spans="5:70" s="69" customFormat="1" ht="12.75" customHeight="1" x14ac:dyDescent="0.15">
      <c r="E116" s="73"/>
      <c r="F116" s="74"/>
      <c r="I116" s="75"/>
      <c r="J116" s="222"/>
      <c r="N116" s="70"/>
      <c r="R116" s="71"/>
      <c r="S116" s="71"/>
      <c r="T116" s="72"/>
      <c r="BA116" s="75"/>
      <c r="BB116" s="75"/>
      <c r="BC116" s="75"/>
      <c r="BD116" s="75"/>
      <c r="BE116" s="75"/>
      <c r="BF116" s="75"/>
      <c r="BG116" s="75"/>
      <c r="BH116" s="75"/>
      <c r="BR116" s="137"/>
    </row>
    <row r="117" spans="5:70" s="69" customFormat="1" ht="12.75" customHeight="1" x14ac:dyDescent="0.15">
      <c r="E117" s="73"/>
      <c r="F117" s="74"/>
      <c r="I117" s="75"/>
      <c r="J117" s="222"/>
      <c r="N117" s="70"/>
      <c r="R117" s="71"/>
      <c r="S117" s="71"/>
      <c r="T117" s="72"/>
      <c r="BA117" s="75"/>
      <c r="BB117" s="75"/>
      <c r="BC117" s="75"/>
      <c r="BD117" s="75"/>
      <c r="BE117" s="75"/>
      <c r="BF117" s="75"/>
      <c r="BG117" s="75"/>
      <c r="BH117" s="75"/>
      <c r="BR117" s="137"/>
    </row>
    <row r="118" spans="5:70" s="69" customFormat="1" ht="12.75" customHeight="1" x14ac:dyDescent="0.15">
      <c r="E118" s="73"/>
      <c r="F118" s="74"/>
      <c r="I118" s="75"/>
      <c r="J118" s="222"/>
      <c r="N118" s="70"/>
      <c r="R118" s="71"/>
      <c r="S118" s="71"/>
      <c r="T118" s="72"/>
      <c r="BA118" s="75"/>
      <c r="BB118" s="75"/>
      <c r="BC118" s="75"/>
      <c r="BD118" s="75"/>
      <c r="BE118" s="75"/>
      <c r="BF118" s="75"/>
      <c r="BG118" s="75"/>
      <c r="BH118" s="75"/>
      <c r="BR118" s="137"/>
    </row>
    <row r="119" spans="5:70" s="69" customFormat="1" ht="12.75" customHeight="1" x14ac:dyDescent="0.15">
      <c r="E119" s="73"/>
      <c r="F119" s="74"/>
      <c r="I119" s="75"/>
      <c r="J119" s="222"/>
      <c r="N119" s="70"/>
      <c r="R119" s="71"/>
      <c r="S119" s="71"/>
      <c r="T119" s="72"/>
      <c r="BA119" s="75"/>
      <c r="BB119" s="75"/>
      <c r="BC119" s="75"/>
      <c r="BD119" s="75"/>
      <c r="BE119" s="75"/>
      <c r="BF119" s="75"/>
      <c r="BG119" s="75"/>
      <c r="BH119" s="75"/>
      <c r="BR119" s="137"/>
    </row>
    <row r="120" spans="5:70" s="69" customFormat="1" ht="12.75" customHeight="1" x14ac:dyDescent="0.15">
      <c r="E120" s="73"/>
      <c r="F120" s="74"/>
      <c r="I120" s="75"/>
      <c r="J120" s="222"/>
      <c r="N120" s="70"/>
      <c r="R120" s="71"/>
      <c r="S120" s="71"/>
      <c r="T120" s="72"/>
      <c r="BA120" s="75"/>
      <c r="BB120" s="75"/>
      <c r="BC120" s="75"/>
      <c r="BD120" s="75"/>
      <c r="BE120" s="75"/>
      <c r="BF120" s="75"/>
      <c r="BG120" s="75"/>
      <c r="BH120" s="75"/>
      <c r="BR120" s="137"/>
    </row>
    <row r="121" spans="5:70" s="69" customFormat="1" ht="12.75" customHeight="1" x14ac:dyDescent="0.15">
      <c r="E121" s="73"/>
      <c r="F121" s="74"/>
      <c r="I121" s="75"/>
      <c r="J121" s="222"/>
      <c r="N121" s="70"/>
      <c r="R121" s="71"/>
      <c r="S121" s="71"/>
      <c r="T121" s="72"/>
      <c r="BA121" s="75"/>
      <c r="BB121" s="75"/>
      <c r="BC121" s="75"/>
      <c r="BD121" s="75"/>
      <c r="BE121" s="75"/>
      <c r="BF121" s="75"/>
      <c r="BG121" s="75"/>
      <c r="BH121" s="75"/>
      <c r="BR121" s="137"/>
    </row>
    <row r="122" spans="5:70" s="69" customFormat="1" ht="12.75" customHeight="1" x14ac:dyDescent="0.15">
      <c r="E122" s="73"/>
      <c r="F122" s="74"/>
      <c r="I122" s="75"/>
      <c r="J122" s="222"/>
      <c r="N122" s="70"/>
      <c r="R122" s="71"/>
      <c r="S122" s="71"/>
      <c r="T122" s="72"/>
      <c r="BA122" s="75"/>
      <c r="BB122" s="75"/>
      <c r="BC122" s="75"/>
      <c r="BD122" s="75"/>
      <c r="BE122" s="75"/>
      <c r="BF122" s="75"/>
      <c r="BG122" s="75"/>
      <c r="BH122" s="75"/>
      <c r="BR122" s="137"/>
    </row>
    <row r="123" spans="5:70" s="69" customFormat="1" ht="12.75" customHeight="1" x14ac:dyDescent="0.15">
      <c r="E123" s="73"/>
      <c r="F123" s="74"/>
      <c r="I123" s="75"/>
      <c r="J123" s="222"/>
      <c r="N123" s="70"/>
      <c r="R123" s="71"/>
      <c r="S123" s="71"/>
      <c r="T123" s="72"/>
      <c r="BA123" s="75"/>
      <c r="BB123" s="75"/>
      <c r="BC123" s="75"/>
      <c r="BD123" s="75"/>
      <c r="BE123" s="75"/>
      <c r="BF123" s="75"/>
      <c r="BG123" s="75"/>
      <c r="BH123" s="75"/>
      <c r="BR123" s="137"/>
    </row>
    <row r="124" spans="5:70" s="69" customFormat="1" ht="12.75" customHeight="1" x14ac:dyDescent="0.15">
      <c r="E124" s="73"/>
      <c r="F124" s="74"/>
      <c r="I124" s="75"/>
      <c r="J124" s="222"/>
      <c r="N124" s="70"/>
      <c r="R124" s="71"/>
      <c r="S124" s="71"/>
      <c r="T124" s="72"/>
      <c r="BA124" s="75"/>
      <c r="BB124" s="75"/>
      <c r="BC124" s="75"/>
      <c r="BD124" s="75"/>
      <c r="BE124" s="75"/>
      <c r="BF124" s="75"/>
      <c r="BG124" s="75"/>
      <c r="BH124" s="75"/>
      <c r="BR124" s="137"/>
    </row>
    <row r="125" spans="5:70" s="69" customFormat="1" ht="12.75" customHeight="1" x14ac:dyDescent="0.15">
      <c r="E125" s="73"/>
      <c r="F125" s="74"/>
      <c r="I125" s="75"/>
      <c r="J125" s="222"/>
      <c r="N125" s="70"/>
      <c r="R125" s="71"/>
      <c r="S125" s="71"/>
      <c r="T125" s="72"/>
      <c r="BA125" s="75"/>
      <c r="BB125" s="75"/>
      <c r="BC125" s="75"/>
      <c r="BD125" s="75"/>
      <c r="BE125" s="75"/>
      <c r="BF125" s="75"/>
      <c r="BG125" s="75"/>
      <c r="BH125" s="75"/>
      <c r="BR125" s="137"/>
    </row>
    <row r="126" spans="5:70" s="69" customFormat="1" ht="12.75" customHeight="1" x14ac:dyDescent="0.15">
      <c r="E126" s="73"/>
      <c r="F126" s="74"/>
      <c r="I126" s="75"/>
      <c r="J126" s="222"/>
      <c r="N126" s="70"/>
      <c r="R126" s="71"/>
      <c r="S126" s="71"/>
      <c r="T126" s="72"/>
      <c r="BA126" s="75"/>
      <c r="BB126" s="75"/>
      <c r="BC126" s="75"/>
      <c r="BD126" s="75"/>
      <c r="BE126" s="75"/>
      <c r="BF126" s="75"/>
      <c r="BG126" s="75"/>
      <c r="BH126" s="75"/>
      <c r="BR126" s="137"/>
    </row>
    <row r="127" spans="5:70" s="69" customFormat="1" ht="12.75" customHeight="1" x14ac:dyDescent="0.15">
      <c r="E127" s="73"/>
      <c r="F127" s="74"/>
      <c r="I127" s="75"/>
      <c r="J127" s="222"/>
      <c r="N127" s="70"/>
      <c r="R127" s="71"/>
      <c r="S127" s="71"/>
      <c r="T127" s="72"/>
      <c r="BA127" s="75"/>
      <c r="BB127" s="75"/>
      <c r="BC127" s="75"/>
      <c r="BD127" s="75"/>
      <c r="BE127" s="75"/>
      <c r="BF127" s="75"/>
      <c r="BG127" s="75"/>
      <c r="BH127" s="75"/>
      <c r="BR127" s="137"/>
    </row>
    <row r="128" spans="5:70" s="69" customFormat="1" ht="12.75" customHeight="1" x14ac:dyDescent="0.15">
      <c r="E128" s="73"/>
      <c r="F128" s="74"/>
      <c r="I128" s="75"/>
      <c r="J128" s="222"/>
      <c r="N128" s="70"/>
      <c r="R128" s="71"/>
      <c r="S128" s="71"/>
      <c r="T128" s="72"/>
      <c r="BA128" s="75"/>
      <c r="BB128" s="75"/>
      <c r="BC128" s="75"/>
      <c r="BD128" s="75"/>
      <c r="BE128" s="75"/>
      <c r="BF128" s="75"/>
      <c r="BG128" s="75"/>
      <c r="BH128" s="75"/>
      <c r="BR128" s="137"/>
    </row>
    <row r="129" spans="5:70" s="69" customFormat="1" ht="12.75" customHeight="1" x14ac:dyDescent="0.15">
      <c r="E129" s="73"/>
      <c r="F129" s="74"/>
      <c r="I129" s="75"/>
      <c r="J129" s="222"/>
      <c r="N129" s="70"/>
      <c r="R129" s="71"/>
      <c r="S129" s="71"/>
      <c r="T129" s="72"/>
      <c r="BA129" s="75"/>
      <c r="BB129" s="75"/>
      <c r="BC129" s="75"/>
      <c r="BD129" s="75"/>
      <c r="BE129" s="75"/>
      <c r="BF129" s="75"/>
      <c r="BG129" s="75"/>
      <c r="BH129" s="75"/>
      <c r="BR129" s="137"/>
    </row>
    <row r="130" spans="5:70" s="69" customFormat="1" ht="12.75" customHeight="1" x14ac:dyDescent="0.15">
      <c r="E130" s="73"/>
      <c r="F130" s="74"/>
      <c r="I130" s="75"/>
      <c r="J130" s="222"/>
      <c r="N130" s="70"/>
      <c r="R130" s="71"/>
      <c r="S130" s="71"/>
      <c r="T130" s="72"/>
      <c r="BA130" s="75"/>
      <c r="BB130" s="75"/>
      <c r="BC130" s="75"/>
      <c r="BD130" s="75"/>
      <c r="BE130" s="75"/>
      <c r="BF130" s="75"/>
      <c r="BG130" s="75"/>
      <c r="BH130" s="75"/>
      <c r="BR130" s="137"/>
    </row>
    <row r="131" spans="5:70" s="69" customFormat="1" ht="12.75" customHeight="1" x14ac:dyDescent="0.15">
      <c r="E131" s="73"/>
      <c r="F131" s="74"/>
      <c r="I131" s="75"/>
      <c r="J131" s="222"/>
      <c r="N131" s="70"/>
      <c r="R131" s="71"/>
      <c r="S131" s="71"/>
      <c r="T131" s="72"/>
      <c r="BA131" s="75"/>
      <c r="BB131" s="75"/>
      <c r="BC131" s="75"/>
      <c r="BD131" s="75"/>
      <c r="BE131" s="75"/>
      <c r="BF131" s="75"/>
      <c r="BG131" s="75"/>
      <c r="BH131" s="75"/>
      <c r="BR131" s="137"/>
    </row>
    <row r="132" spans="5:70" s="69" customFormat="1" ht="12.75" customHeight="1" x14ac:dyDescent="0.15">
      <c r="E132" s="73"/>
      <c r="F132" s="74"/>
      <c r="I132" s="75"/>
      <c r="J132" s="222"/>
      <c r="N132" s="70"/>
      <c r="R132" s="71"/>
      <c r="S132" s="71"/>
      <c r="T132" s="72"/>
      <c r="BA132" s="75"/>
      <c r="BB132" s="75"/>
      <c r="BC132" s="75"/>
      <c r="BD132" s="75"/>
      <c r="BE132" s="75"/>
      <c r="BF132" s="75"/>
      <c r="BG132" s="75"/>
      <c r="BH132" s="75"/>
      <c r="BR132" s="137"/>
    </row>
    <row r="133" spans="5:70" s="69" customFormat="1" ht="12.75" customHeight="1" x14ac:dyDescent="0.15">
      <c r="E133" s="73"/>
      <c r="F133" s="74"/>
      <c r="I133" s="75"/>
      <c r="J133" s="222"/>
      <c r="N133" s="70"/>
      <c r="R133" s="71"/>
      <c r="S133" s="71"/>
      <c r="T133" s="72"/>
      <c r="BA133" s="75"/>
      <c r="BB133" s="75"/>
      <c r="BC133" s="75"/>
      <c r="BD133" s="75"/>
      <c r="BE133" s="75"/>
      <c r="BF133" s="75"/>
      <c r="BG133" s="75"/>
      <c r="BH133" s="75"/>
      <c r="BR133" s="137"/>
    </row>
    <row r="134" spans="5:70" s="69" customFormat="1" ht="12.75" customHeight="1" x14ac:dyDescent="0.15">
      <c r="E134" s="73"/>
      <c r="F134" s="74"/>
      <c r="I134" s="75"/>
      <c r="J134" s="222"/>
      <c r="N134" s="70"/>
      <c r="R134" s="71"/>
      <c r="S134" s="71"/>
      <c r="T134" s="72"/>
      <c r="BA134" s="75"/>
      <c r="BB134" s="75"/>
      <c r="BC134" s="75"/>
      <c r="BD134" s="75"/>
      <c r="BE134" s="75"/>
      <c r="BF134" s="75"/>
      <c r="BG134" s="75"/>
      <c r="BH134" s="75"/>
      <c r="BR134" s="137"/>
    </row>
    <row r="135" spans="5:70" s="69" customFormat="1" ht="12.75" customHeight="1" x14ac:dyDescent="0.15">
      <c r="E135" s="73"/>
      <c r="F135" s="74"/>
      <c r="I135" s="75"/>
      <c r="J135" s="222"/>
      <c r="N135" s="70"/>
      <c r="R135" s="71"/>
      <c r="S135" s="71"/>
      <c r="T135" s="72"/>
      <c r="BA135" s="75"/>
      <c r="BB135" s="75"/>
      <c r="BC135" s="75"/>
      <c r="BD135" s="75"/>
      <c r="BE135" s="75"/>
      <c r="BF135" s="75"/>
      <c r="BG135" s="75"/>
      <c r="BH135" s="75"/>
      <c r="BR135" s="137"/>
    </row>
    <row r="136" spans="5:70" s="69" customFormat="1" ht="12.75" customHeight="1" x14ac:dyDescent="0.15">
      <c r="E136" s="73"/>
      <c r="F136" s="74"/>
      <c r="I136" s="75"/>
      <c r="J136" s="222"/>
      <c r="N136" s="70"/>
      <c r="R136" s="71"/>
      <c r="S136" s="71"/>
      <c r="T136" s="72"/>
      <c r="BA136" s="75"/>
      <c r="BB136" s="75"/>
      <c r="BC136" s="75"/>
      <c r="BD136" s="75"/>
      <c r="BE136" s="75"/>
      <c r="BF136" s="75"/>
      <c r="BG136" s="75"/>
      <c r="BH136" s="75"/>
      <c r="BR136" s="137"/>
    </row>
    <row r="137" spans="5:70" s="69" customFormat="1" ht="12.75" customHeight="1" x14ac:dyDescent="0.15">
      <c r="E137" s="73"/>
      <c r="F137" s="74"/>
      <c r="I137" s="75"/>
      <c r="J137" s="222"/>
      <c r="N137" s="70"/>
      <c r="R137" s="71"/>
      <c r="S137" s="71"/>
      <c r="T137" s="72"/>
      <c r="BA137" s="75"/>
      <c r="BB137" s="75"/>
      <c r="BC137" s="75"/>
      <c r="BD137" s="75"/>
      <c r="BE137" s="75"/>
      <c r="BF137" s="75"/>
      <c r="BG137" s="75"/>
      <c r="BH137" s="75"/>
      <c r="BR137" s="137"/>
    </row>
    <row r="138" spans="5:70" s="69" customFormat="1" ht="12.75" customHeight="1" x14ac:dyDescent="0.15">
      <c r="E138" s="73"/>
      <c r="F138" s="74"/>
      <c r="I138" s="75"/>
      <c r="J138" s="222"/>
      <c r="N138" s="70"/>
      <c r="R138" s="71"/>
      <c r="S138" s="71"/>
      <c r="T138" s="72"/>
      <c r="BA138" s="75"/>
      <c r="BB138" s="75"/>
      <c r="BC138" s="75"/>
      <c r="BD138" s="75"/>
      <c r="BE138" s="75"/>
      <c r="BF138" s="75"/>
      <c r="BG138" s="75"/>
      <c r="BH138" s="75"/>
      <c r="BR138" s="137"/>
    </row>
    <row r="139" spans="5:70" s="69" customFormat="1" ht="12.75" customHeight="1" x14ac:dyDescent="0.15">
      <c r="E139" s="73"/>
      <c r="F139" s="74"/>
      <c r="I139" s="75"/>
      <c r="J139" s="222"/>
      <c r="N139" s="70"/>
      <c r="R139" s="71"/>
      <c r="S139" s="71"/>
      <c r="T139" s="72"/>
      <c r="BA139" s="75"/>
      <c r="BB139" s="75"/>
      <c r="BC139" s="75"/>
      <c r="BD139" s="75"/>
      <c r="BE139" s="75"/>
      <c r="BF139" s="75"/>
      <c r="BG139" s="75"/>
      <c r="BH139" s="75"/>
      <c r="BR139" s="137"/>
    </row>
    <row r="140" spans="5:70" s="69" customFormat="1" ht="12.75" customHeight="1" x14ac:dyDescent="0.15">
      <c r="E140" s="73"/>
      <c r="F140" s="74"/>
      <c r="I140" s="75"/>
      <c r="J140" s="222"/>
      <c r="N140" s="70"/>
      <c r="R140" s="71"/>
      <c r="S140" s="71"/>
      <c r="T140" s="72"/>
      <c r="BA140" s="75"/>
      <c r="BB140" s="75"/>
      <c r="BC140" s="75"/>
      <c r="BD140" s="75"/>
      <c r="BE140" s="75"/>
      <c r="BF140" s="75"/>
      <c r="BG140" s="75"/>
      <c r="BH140" s="75"/>
      <c r="BR140" s="137"/>
    </row>
    <row r="141" spans="5:70" s="69" customFormat="1" ht="12.75" customHeight="1" x14ac:dyDescent="0.15">
      <c r="E141" s="73"/>
      <c r="F141" s="74"/>
      <c r="I141" s="75"/>
      <c r="J141" s="222"/>
      <c r="N141" s="70"/>
      <c r="R141" s="71"/>
      <c r="S141" s="71"/>
      <c r="T141" s="72"/>
      <c r="BA141" s="75"/>
      <c r="BB141" s="75"/>
      <c r="BC141" s="75"/>
      <c r="BD141" s="75"/>
      <c r="BE141" s="75"/>
      <c r="BF141" s="75"/>
      <c r="BG141" s="75"/>
      <c r="BH141" s="75"/>
      <c r="BR141" s="137"/>
    </row>
    <row r="142" spans="5:70" s="69" customFormat="1" ht="12.75" customHeight="1" x14ac:dyDescent="0.15">
      <c r="E142" s="73"/>
      <c r="F142" s="74"/>
      <c r="I142" s="75"/>
      <c r="J142" s="222"/>
      <c r="N142" s="70"/>
      <c r="R142" s="71"/>
      <c r="S142" s="71"/>
      <c r="T142" s="72"/>
      <c r="BA142" s="75"/>
      <c r="BB142" s="75"/>
      <c r="BC142" s="75"/>
      <c r="BD142" s="75"/>
      <c r="BE142" s="75"/>
      <c r="BF142" s="75"/>
      <c r="BG142" s="75"/>
      <c r="BH142" s="75"/>
      <c r="BR142" s="137"/>
    </row>
    <row r="143" spans="5:70" s="69" customFormat="1" ht="12.75" customHeight="1" x14ac:dyDescent="0.15">
      <c r="E143" s="73"/>
      <c r="F143" s="74"/>
      <c r="I143" s="75"/>
      <c r="J143" s="222"/>
      <c r="N143" s="70"/>
      <c r="R143" s="71"/>
      <c r="S143" s="71"/>
      <c r="T143" s="72"/>
      <c r="BA143" s="75"/>
      <c r="BB143" s="75"/>
      <c r="BC143" s="75"/>
      <c r="BD143" s="75"/>
      <c r="BE143" s="75"/>
      <c r="BF143" s="75"/>
      <c r="BG143" s="75"/>
      <c r="BH143" s="75"/>
      <c r="BR143" s="137"/>
    </row>
    <row r="144" spans="5:70" s="69" customFormat="1" ht="12.75" customHeight="1" x14ac:dyDescent="0.15">
      <c r="E144" s="73"/>
      <c r="F144" s="74"/>
      <c r="I144" s="75"/>
      <c r="J144" s="222"/>
      <c r="N144" s="70"/>
      <c r="R144" s="71"/>
      <c r="S144" s="71"/>
      <c r="T144" s="72"/>
      <c r="BA144" s="75"/>
      <c r="BB144" s="75"/>
      <c r="BC144" s="75"/>
      <c r="BD144" s="75"/>
      <c r="BE144" s="75"/>
      <c r="BF144" s="75"/>
      <c r="BG144" s="75"/>
      <c r="BH144" s="75"/>
      <c r="BR144" s="137"/>
    </row>
    <row r="145" spans="5:70" s="69" customFormat="1" ht="12.75" customHeight="1" x14ac:dyDescent="0.15">
      <c r="E145" s="73"/>
      <c r="F145" s="74"/>
      <c r="I145" s="75"/>
      <c r="J145" s="222"/>
      <c r="N145" s="70"/>
      <c r="R145" s="71"/>
      <c r="S145" s="71"/>
      <c r="T145" s="72"/>
      <c r="BA145" s="75"/>
      <c r="BB145" s="75"/>
      <c r="BC145" s="75"/>
      <c r="BD145" s="75"/>
      <c r="BE145" s="75"/>
      <c r="BF145" s="75"/>
      <c r="BG145" s="75"/>
      <c r="BH145" s="75"/>
      <c r="BR145" s="137"/>
    </row>
    <row r="146" spans="5:70" s="69" customFormat="1" ht="12.75" customHeight="1" x14ac:dyDescent="0.15">
      <c r="E146" s="73"/>
      <c r="F146" s="74"/>
      <c r="I146" s="75"/>
      <c r="J146" s="222"/>
      <c r="N146" s="70"/>
      <c r="R146" s="71"/>
      <c r="S146" s="71"/>
      <c r="T146" s="72"/>
      <c r="BA146" s="75"/>
      <c r="BB146" s="75"/>
      <c r="BC146" s="75"/>
      <c r="BD146" s="75"/>
      <c r="BE146" s="75"/>
      <c r="BF146" s="75"/>
      <c r="BG146" s="75"/>
      <c r="BH146" s="75"/>
      <c r="BR146" s="137"/>
    </row>
    <row r="147" spans="5:70" s="69" customFormat="1" ht="12.75" customHeight="1" x14ac:dyDescent="0.15">
      <c r="E147" s="73"/>
      <c r="F147" s="74"/>
      <c r="I147" s="75"/>
      <c r="J147" s="222"/>
      <c r="N147" s="70"/>
      <c r="R147" s="71"/>
      <c r="S147" s="71"/>
      <c r="T147" s="72"/>
      <c r="BA147" s="75"/>
      <c r="BB147" s="75"/>
      <c r="BC147" s="75"/>
      <c r="BD147" s="75"/>
      <c r="BE147" s="75"/>
      <c r="BF147" s="75"/>
      <c r="BG147" s="75"/>
      <c r="BH147" s="75"/>
      <c r="BR147" s="137"/>
    </row>
    <row r="148" spans="5:70" s="69" customFormat="1" ht="12.75" customHeight="1" x14ac:dyDescent="0.15">
      <c r="E148" s="73"/>
      <c r="F148" s="74"/>
      <c r="I148" s="75"/>
      <c r="J148" s="222"/>
      <c r="N148" s="70"/>
      <c r="R148" s="71"/>
      <c r="S148" s="71"/>
      <c r="T148" s="72"/>
      <c r="BA148" s="75"/>
      <c r="BB148" s="75"/>
      <c r="BC148" s="75"/>
      <c r="BD148" s="75"/>
      <c r="BE148" s="75"/>
      <c r="BF148" s="75"/>
      <c r="BG148" s="75"/>
      <c r="BH148" s="75"/>
      <c r="BR148" s="137"/>
    </row>
    <row r="149" spans="5:70" s="69" customFormat="1" ht="12.75" customHeight="1" x14ac:dyDescent="0.15">
      <c r="E149" s="73"/>
      <c r="F149" s="74"/>
      <c r="I149" s="75"/>
      <c r="J149" s="222"/>
      <c r="N149" s="70"/>
      <c r="R149" s="71"/>
      <c r="S149" s="71"/>
      <c r="T149" s="72"/>
      <c r="BA149" s="75"/>
      <c r="BB149" s="75"/>
      <c r="BC149" s="75"/>
      <c r="BD149" s="75"/>
      <c r="BE149" s="75"/>
      <c r="BF149" s="75"/>
      <c r="BG149" s="75"/>
      <c r="BH149" s="75"/>
      <c r="BR149" s="137"/>
    </row>
    <row r="150" spans="5:70" s="69" customFormat="1" ht="12.75" customHeight="1" x14ac:dyDescent="0.15">
      <c r="E150" s="73"/>
      <c r="F150" s="74"/>
      <c r="I150" s="75"/>
      <c r="J150" s="222"/>
      <c r="N150" s="70"/>
      <c r="R150" s="71"/>
      <c r="S150" s="71"/>
      <c r="T150" s="72"/>
      <c r="BA150" s="75"/>
      <c r="BB150" s="75"/>
      <c r="BC150" s="75"/>
      <c r="BD150" s="75"/>
      <c r="BE150" s="75"/>
      <c r="BF150" s="75"/>
      <c r="BG150" s="75"/>
      <c r="BH150" s="75"/>
      <c r="BR150" s="137"/>
    </row>
    <row r="151" spans="5:70" s="69" customFormat="1" ht="12.75" customHeight="1" x14ac:dyDescent="0.15">
      <c r="E151" s="73"/>
      <c r="F151" s="74"/>
      <c r="I151" s="75"/>
      <c r="J151" s="222"/>
      <c r="N151" s="70"/>
      <c r="R151" s="71"/>
      <c r="S151" s="71"/>
      <c r="T151" s="72"/>
      <c r="BA151" s="75"/>
      <c r="BB151" s="75"/>
      <c r="BC151" s="75"/>
      <c r="BD151" s="75"/>
      <c r="BE151" s="75"/>
      <c r="BF151" s="75"/>
      <c r="BG151" s="75"/>
      <c r="BH151" s="75"/>
      <c r="BR151" s="137"/>
    </row>
    <row r="152" spans="5:70" s="69" customFormat="1" ht="12.75" customHeight="1" x14ac:dyDescent="0.15">
      <c r="E152" s="73"/>
      <c r="F152" s="74"/>
      <c r="I152" s="75"/>
      <c r="J152" s="222"/>
      <c r="N152" s="70"/>
      <c r="R152" s="71"/>
      <c r="S152" s="71"/>
      <c r="T152" s="72"/>
      <c r="BA152" s="75"/>
      <c r="BB152" s="75"/>
      <c r="BC152" s="75"/>
      <c r="BD152" s="75"/>
      <c r="BE152" s="75"/>
      <c r="BF152" s="75"/>
      <c r="BG152" s="75"/>
      <c r="BH152" s="75"/>
      <c r="BR152" s="137"/>
    </row>
    <row r="153" spans="5:70" s="69" customFormat="1" ht="12.75" customHeight="1" x14ac:dyDescent="0.15">
      <c r="E153" s="73"/>
      <c r="F153" s="74"/>
      <c r="I153" s="75"/>
      <c r="J153" s="222"/>
      <c r="N153" s="70"/>
      <c r="R153" s="71"/>
      <c r="S153" s="71"/>
      <c r="T153" s="72"/>
      <c r="BA153" s="75"/>
      <c r="BB153" s="75"/>
      <c r="BC153" s="75"/>
      <c r="BD153" s="75"/>
      <c r="BE153" s="75"/>
      <c r="BF153" s="75"/>
      <c r="BG153" s="75"/>
      <c r="BH153" s="75"/>
      <c r="BR153" s="137"/>
    </row>
    <row r="154" spans="5:70" s="69" customFormat="1" ht="12.75" customHeight="1" x14ac:dyDescent="0.15">
      <c r="E154" s="73"/>
      <c r="F154" s="74"/>
      <c r="I154" s="75"/>
      <c r="J154" s="222"/>
      <c r="N154" s="70"/>
      <c r="R154" s="71"/>
      <c r="S154" s="71"/>
      <c r="T154" s="72"/>
      <c r="BA154" s="75"/>
      <c r="BB154" s="75"/>
      <c r="BC154" s="75"/>
      <c r="BD154" s="75"/>
      <c r="BE154" s="75"/>
      <c r="BF154" s="75"/>
      <c r="BG154" s="75"/>
      <c r="BH154" s="75"/>
      <c r="BR154" s="137"/>
    </row>
    <row r="155" spans="5:70" s="69" customFormat="1" ht="12.75" customHeight="1" x14ac:dyDescent="0.15">
      <c r="E155" s="73"/>
      <c r="F155" s="74"/>
      <c r="I155" s="75"/>
      <c r="J155" s="222"/>
      <c r="N155" s="70"/>
      <c r="R155" s="71"/>
      <c r="S155" s="71"/>
      <c r="T155" s="72"/>
      <c r="BA155" s="75"/>
      <c r="BB155" s="75"/>
      <c r="BC155" s="75"/>
      <c r="BD155" s="75"/>
      <c r="BE155" s="75"/>
      <c r="BF155" s="75"/>
      <c r="BG155" s="75"/>
      <c r="BH155" s="75"/>
      <c r="BR155" s="137"/>
    </row>
    <row r="156" spans="5:70" s="69" customFormat="1" ht="12.75" customHeight="1" x14ac:dyDescent="0.15">
      <c r="E156" s="73"/>
      <c r="F156" s="74"/>
      <c r="I156" s="75"/>
      <c r="J156" s="222"/>
      <c r="N156" s="70"/>
      <c r="R156" s="71"/>
      <c r="S156" s="71"/>
      <c r="T156" s="72"/>
      <c r="BA156" s="75"/>
      <c r="BB156" s="75"/>
      <c r="BC156" s="75"/>
      <c r="BD156" s="75"/>
      <c r="BE156" s="75"/>
      <c r="BF156" s="75"/>
      <c r="BG156" s="75"/>
      <c r="BH156" s="75"/>
      <c r="BR156" s="137"/>
    </row>
    <row r="157" spans="5:70" s="69" customFormat="1" ht="12.75" customHeight="1" x14ac:dyDescent="0.15">
      <c r="E157" s="73"/>
      <c r="F157" s="74"/>
      <c r="I157" s="75"/>
      <c r="J157" s="222"/>
      <c r="N157" s="70"/>
      <c r="R157" s="71"/>
      <c r="S157" s="71"/>
      <c r="T157" s="72"/>
      <c r="BA157" s="75"/>
      <c r="BB157" s="75"/>
      <c r="BC157" s="75"/>
      <c r="BD157" s="75"/>
      <c r="BE157" s="75"/>
      <c r="BF157" s="75"/>
      <c r="BG157" s="75"/>
      <c r="BH157" s="75"/>
      <c r="BR157" s="137"/>
    </row>
    <row r="158" spans="5:70" s="69" customFormat="1" ht="12.75" customHeight="1" x14ac:dyDescent="0.15">
      <c r="E158" s="73"/>
      <c r="F158" s="74"/>
      <c r="I158" s="75"/>
      <c r="J158" s="222"/>
      <c r="N158" s="70"/>
      <c r="R158" s="71"/>
      <c r="S158" s="71"/>
      <c r="T158" s="72"/>
      <c r="BA158" s="75"/>
      <c r="BB158" s="75"/>
      <c r="BC158" s="75"/>
      <c r="BD158" s="75"/>
      <c r="BE158" s="75"/>
      <c r="BF158" s="75"/>
      <c r="BG158" s="75"/>
      <c r="BH158" s="75"/>
      <c r="BR158" s="137"/>
    </row>
    <row r="159" spans="5:70" s="69" customFormat="1" ht="12.75" customHeight="1" x14ac:dyDescent="0.15">
      <c r="E159" s="73"/>
      <c r="F159" s="74"/>
      <c r="I159" s="75"/>
      <c r="J159" s="222"/>
      <c r="N159" s="70"/>
      <c r="R159" s="71"/>
      <c r="S159" s="71"/>
      <c r="T159" s="72"/>
      <c r="BA159" s="75"/>
      <c r="BB159" s="75"/>
      <c r="BC159" s="75"/>
      <c r="BD159" s="75"/>
      <c r="BE159" s="75"/>
      <c r="BF159" s="75"/>
      <c r="BG159" s="75"/>
      <c r="BH159" s="75"/>
      <c r="BR159" s="137"/>
    </row>
    <row r="160" spans="5:70" s="69" customFormat="1" ht="12.75" customHeight="1" x14ac:dyDescent="0.15">
      <c r="E160" s="73"/>
      <c r="F160" s="74"/>
      <c r="I160" s="75"/>
      <c r="J160" s="222"/>
      <c r="N160" s="70"/>
      <c r="R160" s="71"/>
      <c r="S160" s="71"/>
      <c r="T160" s="72"/>
      <c r="BA160" s="75"/>
      <c r="BB160" s="75"/>
      <c r="BC160" s="75"/>
      <c r="BD160" s="75"/>
      <c r="BE160" s="75"/>
      <c r="BF160" s="75"/>
      <c r="BG160" s="75"/>
      <c r="BH160" s="75"/>
      <c r="BR160" s="137"/>
    </row>
    <row r="161" spans="5:70" s="69" customFormat="1" ht="12.75" customHeight="1" x14ac:dyDescent="0.15">
      <c r="E161" s="73"/>
      <c r="F161" s="74"/>
      <c r="I161" s="75"/>
      <c r="J161" s="222"/>
      <c r="N161" s="70"/>
      <c r="R161" s="71"/>
      <c r="S161" s="71"/>
      <c r="T161" s="72"/>
      <c r="BA161" s="75"/>
      <c r="BB161" s="75"/>
      <c r="BC161" s="75"/>
      <c r="BD161" s="75"/>
      <c r="BE161" s="75"/>
      <c r="BF161" s="75"/>
      <c r="BG161" s="75"/>
      <c r="BH161" s="75"/>
      <c r="BR161" s="137"/>
    </row>
    <row r="162" spans="5:70" s="69" customFormat="1" ht="12.75" customHeight="1" x14ac:dyDescent="0.15">
      <c r="E162" s="73"/>
      <c r="F162" s="74"/>
      <c r="I162" s="75"/>
      <c r="J162" s="222"/>
      <c r="N162" s="70"/>
      <c r="R162" s="71"/>
      <c r="S162" s="71"/>
      <c r="T162" s="72"/>
      <c r="BA162" s="75"/>
      <c r="BB162" s="75"/>
      <c r="BC162" s="75"/>
      <c r="BD162" s="75"/>
      <c r="BE162" s="75"/>
      <c r="BF162" s="75"/>
      <c r="BG162" s="75"/>
      <c r="BH162" s="75"/>
      <c r="BR162" s="137"/>
    </row>
    <row r="163" spans="5:70" s="69" customFormat="1" ht="12.75" customHeight="1" x14ac:dyDescent="0.15">
      <c r="E163" s="73"/>
      <c r="F163" s="74"/>
      <c r="I163" s="75"/>
      <c r="J163" s="222"/>
      <c r="N163" s="70"/>
      <c r="R163" s="71"/>
      <c r="S163" s="71"/>
      <c r="T163" s="72"/>
      <c r="BA163" s="75"/>
      <c r="BB163" s="75"/>
      <c r="BC163" s="75"/>
      <c r="BD163" s="75"/>
      <c r="BE163" s="75"/>
      <c r="BF163" s="75"/>
      <c r="BG163" s="75"/>
      <c r="BH163" s="75"/>
      <c r="BR163" s="137"/>
    </row>
    <row r="164" spans="5:70" s="69" customFormat="1" ht="12.75" customHeight="1" x14ac:dyDescent="0.15">
      <c r="E164" s="73"/>
      <c r="F164" s="74"/>
      <c r="I164" s="75"/>
      <c r="J164" s="222"/>
      <c r="N164" s="70"/>
      <c r="R164" s="71"/>
      <c r="S164" s="71"/>
      <c r="T164" s="72"/>
      <c r="BA164" s="75"/>
      <c r="BB164" s="75"/>
      <c r="BC164" s="75"/>
      <c r="BD164" s="75"/>
      <c r="BE164" s="75"/>
      <c r="BF164" s="75"/>
      <c r="BG164" s="75"/>
      <c r="BH164" s="75"/>
      <c r="BR164" s="137"/>
    </row>
    <row r="165" spans="5:70" s="69" customFormat="1" ht="12.75" customHeight="1" x14ac:dyDescent="0.15">
      <c r="E165" s="73"/>
      <c r="F165" s="74"/>
      <c r="I165" s="75"/>
      <c r="J165" s="222"/>
      <c r="N165" s="70"/>
      <c r="R165" s="71"/>
      <c r="S165" s="71"/>
      <c r="T165" s="72"/>
      <c r="BA165" s="75"/>
      <c r="BB165" s="75"/>
      <c r="BC165" s="75"/>
      <c r="BD165" s="75"/>
      <c r="BE165" s="75"/>
      <c r="BF165" s="75"/>
      <c r="BG165" s="75"/>
      <c r="BH165" s="75"/>
      <c r="BR165" s="137"/>
    </row>
    <row r="166" spans="5:70" s="69" customFormat="1" ht="12.75" customHeight="1" x14ac:dyDescent="0.15">
      <c r="E166" s="73"/>
      <c r="F166" s="74"/>
      <c r="I166" s="75"/>
      <c r="J166" s="222"/>
      <c r="N166" s="70"/>
      <c r="R166" s="71"/>
      <c r="S166" s="71"/>
      <c r="T166" s="72"/>
      <c r="BA166" s="75"/>
      <c r="BB166" s="75"/>
      <c r="BC166" s="75"/>
      <c r="BD166" s="75"/>
      <c r="BE166" s="75"/>
      <c r="BF166" s="75"/>
      <c r="BG166" s="75"/>
      <c r="BH166" s="75"/>
      <c r="BR166" s="137"/>
    </row>
    <row r="167" spans="5:70" s="69" customFormat="1" ht="12.75" customHeight="1" x14ac:dyDescent="0.15">
      <c r="E167" s="73"/>
      <c r="F167" s="74"/>
      <c r="I167" s="75"/>
      <c r="J167" s="222"/>
      <c r="N167" s="70"/>
      <c r="R167" s="71"/>
      <c r="S167" s="71"/>
      <c r="T167" s="72"/>
      <c r="BA167" s="75"/>
      <c r="BB167" s="75"/>
      <c r="BC167" s="75"/>
      <c r="BD167" s="75"/>
      <c r="BE167" s="75"/>
      <c r="BF167" s="75"/>
      <c r="BG167" s="75"/>
      <c r="BH167" s="75"/>
      <c r="BR167" s="137"/>
    </row>
    <row r="168" spans="5:70" s="69" customFormat="1" ht="12.75" customHeight="1" x14ac:dyDescent="0.15">
      <c r="E168" s="73"/>
      <c r="F168" s="74"/>
      <c r="I168" s="75"/>
      <c r="J168" s="222"/>
      <c r="N168" s="70"/>
      <c r="R168" s="71"/>
      <c r="S168" s="71"/>
      <c r="T168" s="72"/>
      <c r="BA168" s="75"/>
      <c r="BB168" s="75"/>
      <c r="BC168" s="75"/>
      <c r="BD168" s="75"/>
      <c r="BE168" s="75"/>
      <c r="BF168" s="75"/>
      <c r="BG168" s="75"/>
      <c r="BH168" s="75"/>
      <c r="BR168" s="137"/>
    </row>
    <row r="169" spans="5:70" s="69" customFormat="1" ht="12.75" customHeight="1" x14ac:dyDescent="0.15">
      <c r="E169" s="73"/>
      <c r="F169" s="74"/>
      <c r="I169" s="75"/>
      <c r="J169" s="222"/>
      <c r="N169" s="70"/>
      <c r="R169" s="71"/>
      <c r="S169" s="71"/>
      <c r="T169" s="72"/>
      <c r="BA169" s="75"/>
      <c r="BB169" s="75"/>
      <c r="BC169" s="75"/>
      <c r="BD169" s="75"/>
      <c r="BE169" s="75"/>
      <c r="BF169" s="75"/>
      <c r="BG169" s="75"/>
      <c r="BH169" s="75"/>
      <c r="BR169" s="137"/>
    </row>
    <row r="170" spans="5:70" s="69" customFormat="1" ht="12.75" customHeight="1" x14ac:dyDescent="0.15">
      <c r="E170" s="73"/>
      <c r="F170" s="74"/>
      <c r="I170" s="75"/>
      <c r="J170" s="222"/>
      <c r="N170" s="70"/>
      <c r="R170" s="71"/>
      <c r="S170" s="71"/>
      <c r="T170" s="72"/>
      <c r="BA170" s="75"/>
      <c r="BB170" s="75"/>
      <c r="BC170" s="75"/>
      <c r="BD170" s="75"/>
      <c r="BE170" s="75"/>
      <c r="BF170" s="75"/>
      <c r="BG170" s="75"/>
      <c r="BH170" s="75"/>
      <c r="BR170" s="137"/>
    </row>
    <row r="171" spans="5:70" s="69" customFormat="1" ht="12.75" customHeight="1" x14ac:dyDescent="0.15">
      <c r="E171" s="73"/>
      <c r="F171" s="74"/>
      <c r="I171" s="75"/>
      <c r="J171" s="222"/>
      <c r="N171" s="70"/>
      <c r="R171" s="71"/>
      <c r="S171" s="71"/>
      <c r="T171" s="72"/>
      <c r="BA171" s="75"/>
      <c r="BB171" s="75"/>
      <c r="BC171" s="75"/>
      <c r="BD171" s="75"/>
      <c r="BE171" s="75"/>
      <c r="BF171" s="75"/>
      <c r="BG171" s="75"/>
      <c r="BH171" s="75"/>
      <c r="BR171" s="137"/>
    </row>
    <row r="172" spans="5:70" s="69" customFormat="1" ht="12.75" customHeight="1" x14ac:dyDescent="0.15">
      <c r="E172" s="73"/>
      <c r="F172" s="74"/>
      <c r="I172" s="75"/>
      <c r="J172" s="222"/>
      <c r="N172" s="70"/>
      <c r="R172" s="71"/>
      <c r="S172" s="71"/>
      <c r="T172" s="72"/>
      <c r="BA172" s="75"/>
      <c r="BB172" s="75"/>
      <c r="BC172" s="75"/>
      <c r="BD172" s="75"/>
      <c r="BE172" s="75"/>
      <c r="BF172" s="75"/>
      <c r="BG172" s="75"/>
      <c r="BH172" s="75"/>
      <c r="BR172" s="137"/>
    </row>
    <row r="173" spans="5:70" s="69" customFormat="1" ht="12.75" customHeight="1" x14ac:dyDescent="0.15">
      <c r="E173" s="73"/>
      <c r="F173" s="74"/>
      <c r="I173" s="75"/>
      <c r="J173" s="222"/>
      <c r="N173" s="70"/>
      <c r="R173" s="71"/>
      <c r="S173" s="71"/>
      <c r="T173" s="72"/>
      <c r="BA173" s="75"/>
      <c r="BB173" s="75"/>
      <c r="BC173" s="75"/>
      <c r="BD173" s="75"/>
      <c r="BE173" s="75"/>
      <c r="BF173" s="75"/>
      <c r="BG173" s="75"/>
      <c r="BH173" s="75"/>
      <c r="BR173" s="137"/>
    </row>
    <row r="174" spans="5:70" s="69" customFormat="1" ht="12.75" customHeight="1" x14ac:dyDescent="0.15">
      <c r="E174" s="73"/>
      <c r="F174" s="74"/>
      <c r="I174" s="75"/>
      <c r="J174" s="222"/>
      <c r="N174" s="70"/>
      <c r="R174" s="71"/>
      <c r="S174" s="71"/>
      <c r="T174" s="72"/>
      <c r="BA174" s="75"/>
      <c r="BB174" s="75"/>
      <c r="BC174" s="75"/>
      <c r="BD174" s="75"/>
      <c r="BE174" s="75"/>
      <c r="BF174" s="75"/>
      <c r="BG174" s="75"/>
      <c r="BH174" s="75"/>
      <c r="BR174" s="137"/>
    </row>
    <row r="175" spans="5:70" s="69" customFormat="1" ht="12.75" customHeight="1" x14ac:dyDescent="0.15">
      <c r="E175" s="73"/>
      <c r="F175" s="74"/>
      <c r="I175" s="75"/>
      <c r="J175" s="222"/>
      <c r="N175" s="70"/>
      <c r="R175" s="71"/>
      <c r="S175" s="71"/>
      <c r="T175" s="72"/>
      <c r="BA175" s="75"/>
      <c r="BB175" s="75"/>
      <c r="BC175" s="75"/>
      <c r="BD175" s="75"/>
      <c r="BE175" s="75"/>
      <c r="BF175" s="75"/>
      <c r="BG175" s="75"/>
      <c r="BH175" s="75"/>
      <c r="BR175" s="137"/>
    </row>
    <row r="176" spans="5:70" s="69" customFormat="1" ht="12.75" customHeight="1" x14ac:dyDescent="0.15">
      <c r="E176" s="73"/>
      <c r="F176" s="74"/>
      <c r="I176" s="75"/>
      <c r="J176" s="222"/>
      <c r="N176" s="70"/>
      <c r="R176" s="71"/>
      <c r="S176" s="71"/>
      <c r="T176" s="72"/>
      <c r="BA176" s="75"/>
      <c r="BB176" s="75"/>
      <c r="BC176" s="75"/>
      <c r="BD176" s="75"/>
      <c r="BE176" s="75"/>
      <c r="BF176" s="75"/>
      <c r="BG176" s="75"/>
      <c r="BH176" s="75"/>
      <c r="BR176" s="137"/>
    </row>
    <row r="177" spans="5:70" s="69" customFormat="1" ht="12.75" customHeight="1" x14ac:dyDescent="0.15">
      <c r="E177" s="73"/>
      <c r="F177" s="74"/>
      <c r="I177" s="75"/>
      <c r="J177" s="222"/>
      <c r="N177" s="70"/>
      <c r="R177" s="71"/>
      <c r="S177" s="71"/>
      <c r="T177" s="72"/>
      <c r="BA177" s="75"/>
      <c r="BB177" s="75"/>
      <c r="BC177" s="75"/>
      <c r="BD177" s="75"/>
      <c r="BE177" s="75"/>
      <c r="BF177" s="75"/>
      <c r="BG177" s="75"/>
      <c r="BH177" s="75"/>
      <c r="BR177" s="137"/>
    </row>
    <row r="178" spans="5:70" s="69" customFormat="1" ht="12.75" customHeight="1" x14ac:dyDescent="0.15">
      <c r="E178" s="73"/>
      <c r="F178" s="74"/>
      <c r="I178" s="75"/>
      <c r="J178" s="222"/>
      <c r="N178" s="70"/>
      <c r="R178" s="71"/>
      <c r="S178" s="71"/>
      <c r="T178" s="72"/>
      <c r="BA178" s="75"/>
      <c r="BB178" s="75"/>
      <c r="BC178" s="75"/>
      <c r="BD178" s="75"/>
      <c r="BE178" s="75"/>
      <c r="BF178" s="75"/>
      <c r="BG178" s="75"/>
      <c r="BH178" s="75"/>
      <c r="BR178" s="137"/>
    </row>
    <row r="179" spans="5:70" s="69" customFormat="1" ht="12.75" customHeight="1" x14ac:dyDescent="0.15">
      <c r="E179" s="73"/>
      <c r="F179" s="74"/>
      <c r="I179" s="75"/>
      <c r="J179" s="222"/>
      <c r="N179" s="70"/>
      <c r="R179" s="71"/>
      <c r="S179" s="71"/>
      <c r="T179" s="72"/>
      <c r="BA179" s="75"/>
      <c r="BB179" s="75"/>
      <c r="BC179" s="75"/>
      <c r="BD179" s="75"/>
      <c r="BE179" s="75"/>
      <c r="BF179" s="75"/>
      <c r="BG179" s="75"/>
      <c r="BH179" s="75"/>
      <c r="BR179" s="137"/>
    </row>
    <row r="180" spans="5:70" s="69" customFormat="1" ht="12.75" customHeight="1" x14ac:dyDescent="0.15">
      <c r="E180" s="73"/>
      <c r="F180" s="74"/>
      <c r="I180" s="75"/>
      <c r="J180" s="222"/>
      <c r="N180" s="70"/>
      <c r="R180" s="71"/>
      <c r="S180" s="71"/>
      <c r="T180" s="72"/>
      <c r="BA180" s="75"/>
      <c r="BB180" s="75"/>
      <c r="BC180" s="75"/>
      <c r="BD180" s="75"/>
      <c r="BE180" s="75"/>
      <c r="BF180" s="75"/>
      <c r="BG180" s="75"/>
      <c r="BH180" s="75"/>
      <c r="BR180" s="137"/>
    </row>
    <row r="181" spans="5:70" s="69" customFormat="1" ht="12.75" customHeight="1" x14ac:dyDescent="0.15">
      <c r="E181" s="73"/>
      <c r="F181" s="74"/>
      <c r="I181" s="75"/>
      <c r="J181" s="222"/>
      <c r="N181" s="70"/>
      <c r="R181" s="71"/>
      <c r="S181" s="71"/>
      <c r="T181" s="72"/>
      <c r="BA181" s="75"/>
      <c r="BB181" s="75"/>
      <c r="BC181" s="75"/>
      <c r="BD181" s="75"/>
      <c r="BE181" s="75"/>
      <c r="BF181" s="75"/>
      <c r="BG181" s="75"/>
      <c r="BH181" s="75"/>
      <c r="BR181" s="137"/>
    </row>
    <row r="182" spans="5:70" s="69" customFormat="1" ht="12.75" customHeight="1" x14ac:dyDescent="0.15">
      <c r="E182" s="73"/>
      <c r="F182" s="74"/>
      <c r="I182" s="75"/>
      <c r="J182" s="222"/>
      <c r="N182" s="70"/>
      <c r="R182" s="71"/>
      <c r="S182" s="71"/>
      <c r="T182" s="72"/>
      <c r="BA182" s="75"/>
      <c r="BB182" s="75"/>
      <c r="BC182" s="75"/>
      <c r="BD182" s="75"/>
      <c r="BE182" s="75"/>
      <c r="BF182" s="75"/>
      <c r="BG182" s="75"/>
      <c r="BH182" s="75"/>
      <c r="BR182" s="137"/>
    </row>
    <row r="183" spans="5:70" s="69" customFormat="1" ht="12.75" customHeight="1" x14ac:dyDescent="0.15">
      <c r="E183" s="73"/>
      <c r="F183" s="74"/>
      <c r="I183" s="75"/>
      <c r="J183" s="222"/>
      <c r="N183" s="70"/>
      <c r="R183" s="71"/>
      <c r="S183" s="71"/>
      <c r="T183" s="72"/>
      <c r="BA183" s="75"/>
      <c r="BB183" s="75"/>
      <c r="BC183" s="75"/>
      <c r="BD183" s="75"/>
      <c r="BE183" s="75"/>
      <c r="BF183" s="75"/>
      <c r="BG183" s="75"/>
      <c r="BH183" s="75"/>
      <c r="BR183" s="137"/>
    </row>
    <row r="184" spans="5:70" s="69" customFormat="1" ht="12.75" customHeight="1" x14ac:dyDescent="0.15">
      <c r="E184" s="73"/>
      <c r="F184" s="74"/>
      <c r="I184" s="75"/>
      <c r="J184" s="222"/>
      <c r="N184" s="70"/>
      <c r="R184" s="71"/>
      <c r="S184" s="71"/>
      <c r="T184" s="72"/>
      <c r="BA184" s="75"/>
      <c r="BB184" s="75"/>
      <c r="BC184" s="75"/>
      <c r="BD184" s="75"/>
      <c r="BE184" s="75"/>
      <c r="BF184" s="75"/>
      <c r="BG184" s="75"/>
      <c r="BH184" s="75"/>
      <c r="BR184" s="137"/>
    </row>
    <row r="185" spans="5:70" s="69" customFormat="1" ht="12.75" customHeight="1" x14ac:dyDescent="0.15">
      <c r="E185" s="73"/>
      <c r="F185" s="74"/>
      <c r="I185" s="75"/>
      <c r="J185" s="222"/>
      <c r="N185" s="70"/>
      <c r="R185" s="71"/>
      <c r="S185" s="71"/>
      <c r="T185" s="72"/>
      <c r="BA185" s="75"/>
      <c r="BB185" s="75"/>
      <c r="BC185" s="75"/>
      <c r="BD185" s="75"/>
      <c r="BE185" s="75"/>
      <c r="BF185" s="75"/>
      <c r="BG185" s="75"/>
      <c r="BH185" s="75"/>
      <c r="BR185" s="137"/>
    </row>
    <row r="186" spans="5:70" s="69" customFormat="1" ht="12.75" customHeight="1" x14ac:dyDescent="0.15">
      <c r="E186" s="73"/>
      <c r="F186" s="74"/>
      <c r="I186" s="75"/>
      <c r="J186" s="222"/>
      <c r="N186" s="70"/>
      <c r="R186" s="71"/>
      <c r="S186" s="71"/>
      <c r="T186" s="72"/>
      <c r="BA186" s="75"/>
      <c r="BB186" s="75"/>
      <c r="BC186" s="75"/>
      <c r="BD186" s="75"/>
      <c r="BE186" s="75"/>
      <c r="BF186" s="75"/>
      <c r="BG186" s="75"/>
      <c r="BH186" s="75"/>
      <c r="BR186" s="137"/>
    </row>
    <row r="187" spans="5:70" s="69" customFormat="1" ht="12.75" customHeight="1" x14ac:dyDescent="0.15">
      <c r="E187" s="73"/>
      <c r="F187" s="74"/>
      <c r="I187" s="75"/>
      <c r="J187" s="222"/>
      <c r="N187" s="70"/>
      <c r="R187" s="71"/>
      <c r="S187" s="71"/>
      <c r="T187" s="72"/>
      <c r="BA187" s="75"/>
      <c r="BB187" s="75"/>
      <c r="BC187" s="75"/>
      <c r="BD187" s="75"/>
      <c r="BE187" s="75"/>
      <c r="BF187" s="75"/>
      <c r="BG187" s="75"/>
      <c r="BH187" s="75"/>
      <c r="BR187" s="137"/>
    </row>
    <row r="188" spans="5:70" s="69" customFormat="1" ht="12.75" customHeight="1" x14ac:dyDescent="0.15">
      <c r="E188" s="73"/>
      <c r="F188" s="74"/>
      <c r="I188" s="75"/>
      <c r="J188" s="222"/>
      <c r="N188" s="70"/>
      <c r="R188" s="71"/>
      <c r="S188" s="71"/>
      <c r="T188" s="72"/>
      <c r="BA188" s="75"/>
      <c r="BB188" s="75"/>
      <c r="BC188" s="75"/>
      <c r="BD188" s="75"/>
      <c r="BE188" s="75"/>
      <c r="BF188" s="75"/>
      <c r="BG188" s="75"/>
      <c r="BH188" s="75"/>
      <c r="BR188" s="137"/>
    </row>
    <row r="189" spans="5:70" s="69" customFormat="1" ht="12.75" customHeight="1" x14ac:dyDescent="0.15">
      <c r="E189" s="73"/>
      <c r="F189" s="74"/>
      <c r="I189" s="75"/>
      <c r="J189" s="222"/>
      <c r="N189" s="70"/>
      <c r="R189" s="71"/>
      <c r="S189" s="71"/>
      <c r="T189" s="72"/>
      <c r="BA189" s="75"/>
      <c r="BB189" s="75"/>
      <c r="BC189" s="75"/>
      <c r="BD189" s="75"/>
      <c r="BE189" s="75"/>
      <c r="BF189" s="75"/>
      <c r="BG189" s="75"/>
      <c r="BH189" s="75"/>
      <c r="BR189" s="137"/>
    </row>
    <row r="190" spans="5:70" s="69" customFormat="1" ht="12.75" customHeight="1" x14ac:dyDescent="0.15">
      <c r="E190" s="73"/>
      <c r="F190" s="74"/>
      <c r="I190" s="75"/>
      <c r="J190" s="222"/>
      <c r="N190" s="70"/>
      <c r="R190" s="71"/>
      <c r="S190" s="71"/>
      <c r="T190" s="72"/>
      <c r="BA190" s="75"/>
      <c r="BB190" s="75"/>
      <c r="BC190" s="75"/>
      <c r="BD190" s="75"/>
      <c r="BE190" s="75"/>
      <c r="BF190" s="75"/>
      <c r="BG190" s="75"/>
      <c r="BH190" s="75"/>
      <c r="BR190" s="137"/>
    </row>
    <row r="191" spans="5:70" s="69" customFormat="1" ht="12.75" customHeight="1" x14ac:dyDescent="0.15">
      <c r="E191" s="73"/>
      <c r="F191" s="74"/>
      <c r="I191" s="75"/>
      <c r="J191" s="222"/>
      <c r="N191" s="70"/>
      <c r="R191" s="71"/>
      <c r="S191" s="71"/>
      <c r="T191" s="72"/>
      <c r="BA191" s="75"/>
      <c r="BB191" s="75"/>
      <c r="BC191" s="75"/>
      <c r="BD191" s="75"/>
      <c r="BE191" s="75"/>
      <c r="BF191" s="75"/>
      <c r="BG191" s="75"/>
      <c r="BH191" s="75"/>
      <c r="BR191" s="137"/>
    </row>
    <row r="192" spans="5:70" s="69" customFormat="1" ht="12.75" customHeight="1" x14ac:dyDescent="0.15">
      <c r="E192" s="73"/>
      <c r="F192" s="74"/>
      <c r="I192" s="75"/>
      <c r="J192" s="222"/>
      <c r="N192" s="70"/>
      <c r="R192" s="71"/>
      <c r="S192" s="71"/>
      <c r="T192" s="72"/>
      <c r="BA192" s="75"/>
      <c r="BB192" s="75"/>
      <c r="BC192" s="75"/>
      <c r="BD192" s="75"/>
      <c r="BE192" s="75"/>
      <c r="BF192" s="75"/>
      <c r="BG192" s="75"/>
      <c r="BH192" s="75"/>
      <c r="BR192" s="137"/>
    </row>
    <row r="193" spans="5:70" s="69" customFormat="1" ht="12.75" customHeight="1" x14ac:dyDescent="0.15">
      <c r="E193" s="73"/>
      <c r="F193" s="74"/>
      <c r="I193" s="75"/>
      <c r="J193" s="222"/>
      <c r="N193" s="70"/>
      <c r="R193" s="71"/>
      <c r="S193" s="71"/>
      <c r="T193" s="72"/>
      <c r="BA193" s="75"/>
      <c r="BB193" s="75"/>
      <c r="BC193" s="75"/>
      <c r="BD193" s="75"/>
      <c r="BE193" s="75"/>
      <c r="BF193" s="75"/>
      <c r="BG193" s="75"/>
      <c r="BH193" s="75"/>
      <c r="BR193" s="137"/>
    </row>
    <row r="194" spans="5:70" s="69" customFormat="1" ht="12.75" customHeight="1" x14ac:dyDescent="0.15">
      <c r="E194" s="73"/>
      <c r="F194" s="74"/>
      <c r="I194" s="75"/>
      <c r="J194" s="222"/>
      <c r="N194" s="70"/>
      <c r="R194" s="71"/>
      <c r="S194" s="71"/>
      <c r="T194" s="72"/>
      <c r="BA194" s="75"/>
      <c r="BB194" s="75"/>
      <c r="BC194" s="75"/>
      <c r="BD194" s="75"/>
      <c r="BE194" s="75"/>
      <c r="BF194" s="75"/>
      <c r="BG194" s="75"/>
      <c r="BH194" s="75"/>
      <c r="BR194" s="137"/>
    </row>
    <row r="195" spans="5:70" s="69" customFormat="1" ht="12.75" customHeight="1" x14ac:dyDescent="0.15">
      <c r="E195" s="73"/>
      <c r="F195" s="74"/>
      <c r="I195" s="75"/>
      <c r="J195" s="222"/>
      <c r="N195" s="70"/>
      <c r="R195" s="71"/>
      <c r="S195" s="71"/>
      <c r="T195" s="72"/>
      <c r="BA195" s="75"/>
      <c r="BB195" s="75"/>
      <c r="BC195" s="75"/>
      <c r="BD195" s="75"/>
      <c r="BE195" s="75"/>
      <c r="BF195" s="75"/>
      <c r="BG195" s="75"/>
      <c r="BH195" s="75"/>
      <c r="BR195" s="137"/>
    </row>
    <row r="196" spans="5:70" s="69" customFormat="1" ht="12.75" customHeight="1" x14ac:dyDescent="0.15">
      <c r="E196" s="73"/>
      <c r="F196" s="74"/>
      <c r="I196" s="75"/>
      <c r="J196" s="222"/>
      <c r="N196" s="70"/>
      <c r="R196" s="71"/>
      <c r="S196" s="71"/>
      <c r="T196" s="72"/>
      <c r="BA196" s="75"/>
      <c r="BB196" s="75"/>
      <c r="BC196" s="75"/>
      <c r="BD196" s="75"/>
      <c r="BE196" s="75"/>
      <c r="BF196" s="75"/>
      <c r="BG196" s="75"/>
      <c r="BH196" s="75"/>
      <c r="BR196" s="137"/>
    </row>
    <row r="197" spans="5:70" s="69" customFormat="1" ht="12.75" customHeight="1" x14ac:dyDescent="0.15">
      <c r="E197" s="73"/>
      <c r="F197" s="74"/>
      <c r="I197" s="75"/>
      <c r="J197" s="222"/>
      <c r="N197" s="70"/>
      <c r="R197" s="71"/>
      <c r="S197" s="71"/>
      <c r="T197" s="72"/>
      <c r="BA197" s="75"/>
      <c r="BB197" s="75"/>
      <c r="BC197" s="75"/>
      <c r="BD197" s="75"/>
      <c r="BE197" s="75"/>
      <c r="BF197" s="75"/>
      <c r="BG197" s="75"/>
      <c r="BH197" s="75"/>
      <c r="BR197" s="137"/>
    </row>
    <row r="198" spans="5:70" s="69" customFormat="1" ht="12.75" customHeight="1" x14ac:dyDescent="0.15">
      <c r="E198" s="73"/>
      <c r="F198" s="74"/>
      <c r="I198" s="75"/>
      <c r="J198" s="222"/>
      <c r="N198" s="70"/>
      <c r="R198" s="71"/>
      <c r="S198" s="71"/>
      <c r="T198" s="72"/>
      <c r="BA198" s="75"/>
      <c r="BB198" s="75"/>
      <c r="BC198" s="75"/>
      <c r="BD198" s="75"/>
      <c r="BE198" s="75"/>
      <c r="BF198" s="75"/>
      <c r="BG198" s="75"/>
      <c r="BH198" s="75"/>
      <c r="BR198" s="137"/>
    </row>
    <row r="199" spans="5:70" s="69" customFormat="1" ht="12.75" customHeight="1" x14ac:dyDescent="0.15">
      <c r="E199" s="73"/>
      <c r="F199" s="74"/>
      <c r="I199" s="75"/>
      <c r="J199" s="222"/>
      <c r="N199" s="70"/>
      <c r="R199" s="71"/>
      <c r="S199" s="71"/>
      <c r="T199" s="72"/>
      <c r="BA199" s="75"/>
      <c r="BB199" s="75"/>
      <c r="BC199" s="75"/>
      <c r="BD199" s="75"/>
      <c r="BE199" s="75"/>
      <c r="BF199" s="75"/>
      <c r="BG199" s="75"/>
      <c r="BH199" s="75"/>
      <c r="BR199" s="137"/>
    </row>
    <row r="200" spans="5:70" s="69" customFormat="1" ht="12.75" customHeight="1" x14ac:dyDescent="0.15">
      <c r="E200" s="73"/>
      <c r="F200" s="74"/>
      <c r="I200" s="75"/>
      <c r="J200" s="222"/>
      <c r="N200" s="70"/>
      <c r="R200" s="71"/>
      <c r="S200" s="71"/>
      <c r="T200" s="72"/>
      <c r="BA200" s="75"/>
      <c r="BB200" s="75"/>
      <c r="BC200" s="75"/>
      <c r="BD200" s="75"/>
      <c r="BE200" s="75"/>
      <c r="BF200" s="75"/>
      <c r="BG200" s="75"/>
      <c r="BH200" s="75"/>
      <c r="BR200" s="137"/>
    </row>
    <row r="201" spans="5:70" s="69" customFormat="1" ht="12.75" customHeight="1" x14ac:dyDescent="0.15">
      <c r="E201" s="73"/>
      <c r="F201" s="74"/>
      <c r="I201" s="75"/>
      <c r="J201" s="222"/>
      <c r="N201" s="70"/>
      <c r="R201" s="71"/>
      <c r="S201" s="71"/>
      <c r="T201" s="72"/>
      <c r="BA201" s="75"/>
      <c r="BB201" s="75"/>
      <c r="BC201" s="75"/>
      <c r="BD201" s="75"/>
      <c r="BE201" s="75"/>
      <c r="BF201" s="75"/>
      <c r="BG201" s="75"/>
      <c r="BH201" s="75"/>
      <c r="BR201" s="137"/>
    </row>
    <row r="202" spans="5:70" s="69" customFormat="1" ht="12.75" customHeight="1" x14ac:dyDescent="0.15">
      <c r="E202" s="73"/>
      <c r="F202" s="74"/>
      <c r="I202" s="75"/>
      <c r="J202" s="222"/>
      <c r="N202" s="70"/>
      <c r="R202" s="71"/>
      <c r="S202" s="71"/>
      <c r="T202" s="72"/>
      <c r="BA202" s="75"/>
      <c r="BB202" s="75"/>
      <c r="BC202" s="75"/>
      <c r="BD202" s="75"/>
      <c r="BE202" s="75"/>
      <c r="BF202" s="75"/>
      <c r="BG202" s="75"/>
      <c r="BH202" s="75"/>
      <c r="BR202" s="137"/>
    </row>
    <row r="203" spans="5:70" s="69" customFormat="1" ht="12.75" customHeight="1" x14ac:dyDescent="0.15">
      <c r="E203" s="73"/>
      <c r="F203" s="74"/>
      <c r="I203" s="75"/>
      <c r="J203" s="222"/>
      <c r="N203" s="70"/>
      <c r="R203" s="71"/>
      <c r="S203" s="71"/>
      <c r="T203" s="72"/>
      <c r="BA203" s="75"/>
      <c r="BB203" s="75"/>
      <c r="BC203" s="75"/>
      <c r="BD203" s="75"/>
      <c r="BE203" s="75"/>
      <c r="BF203" s="75"/>
      <c r="BG203" s="75"/>
      <c r="BH203" s="75"/>
      <c r="BR203" s="137"/>
    </row>
    <row r="204" spans="5:70" s="69" customFormat="1" ht="12.75" customHeight="1" x14ac:dyDescent="0.15">
      <c r="E204" s="73"/>
      <c r="F204" s="74"/>
      <c r="I204" s="75"/>
      <c r="J204" s="222"/>
      <c r="N204" s="70"/>
      <c r="R204" s="71"/>
      <c r="S204" s="71"/>
      <c r="T204" s="72"/>
      <c r="BA204" s="75"/>
      <c r="BB204" s="75"/>
      <c r="BC204" s="75"/>
      <c r="BD204" s="75"/>
      <c r="BE204" s="75"/>
      <c r="BF204" s="75"/>
      <c r="BG204" s="75"/>
      <c r="BH204" s="75"/>
      <c r="BR204" s="137"/>
    </row>
    <row r="205" spans="5:70" s="69" customFormat="1" ht="12.75" customHeight="1" x14ac:dyDescent="0.15">
      <c r="E205" s="73"/>
      <c r="F205" s="74"/>
      <c r="I205" s="75"/>
      <c r="J205" s="222"/>
      <c r="N205" s="70"/>
      <c r="R205" s="71"/>
      <c r="S205" s="71"/>
      <c r="T205" s="72"/>
      <c r="BA205" s="75"/>
      <c r="BB205" s="75"/>
      <c r="BC205" s="75"/>
      <c r="BD205" s="75"/>
      <c r="BE205" s="75"/>
      <c r="BF205" s="75"/>
      <c r="BG205" s="75"/>
      <c r="BH205" s="75"/>
      <c r="BR205" s="137"/>
    </row>
    <row r="206" spans="5:70" s="69" customFormat="1" ht="12.75" customHeight="1" x14ac:dyDescent="0.15">
      <c r="E206" s="73"/>
      <c r="F206" s="74"/>
      <c r="I206" s="75"/>
      <c r="J206" s="222"/>
      <c r="N206" s="70"/>
      <c r="R206" s="71"/>
      <c r="S206" s="71"/>
      <c r="T206" s="72"/>
      <c r="BA206" s="75"/>
      <c r="BB206" s="75"/>
      <c r="BC206" s="75"/>
      <c r="BD206" s="75"/>
      <c r="BE206" s="75"/>
      <c r="BF206" s="75"/>
      <c r="BG206" s="75"/>
      <c r="BH206" s="75"/>
      <c r="BR206" s="137"/>
    </row>
    <row r="207" spans="5:70" s="69" customFormat="1" ht="12.75" customHeight="1" x14ac:dyDescent="0.15">
      <c r="E207" s="73"/>
      <c r="F207" s="74"/>
      <c r="I207" s="75"/>
      <c r="J207" s="222"/>
      <c r="N207" s="70"/>
      <c r="R207" s="71"/>
      <c r="S207" s="71"/>
      <c r="T207" s="72"/>
      <c r="BA207" s="75"/>
      <c r="BB207" s="75"/>
      <c r="BC207" s="75"/>
      <c r="BD207" s="75"/>
      <c r="BE207" s="75"/>
      <c r="BF207" s="75"/>
      <c r="BG207" s="75"/>
      <c r="BH207" s="75"/>
      <c r="BR207" s="137"/>
    </row>
    <row r="208" spans="5:70" s="69" customFormat="1" ht="12.75" customHeight="1" x14ac:dyDescent="0.15">
      <c r="E208" s="73"/>
      <c r="F208" s="74"/>
      <c r="I208" s="75"/>
      <c r="J208" s="222"/>
      <c r="N208" s="70"/>
      <c r="R208" s="71"/>
      <c r="S208" s="71"/>
      <c r="T208" s="72"/>
      <c r="BA208" s="75"/>
      <c r="BB208" s="75"/>
      <c r="BC208" s="75"/>
      <c r="BD208" s="75"/>
      <c r="BE208" s="75"/>
      <c r="BF208" s="75"/>
      <c r="BG208" s="75"/>
      <c r="BH208" s="75"/>
      <c r="BR208" s="137"/>
    </row>
    <row r="209" spans="5:70" s="69" customFormat="1" ht="12.75" customHeight="1" x14ac:dyDescent="0.15">
      <c r="E209" s="73"/>
      <c r="F209" s="74"/>
      <c r="I209" s="75"/>
      <c r="J209" s="222"/>
      <c r="N209" s="70"/>
      <c r="R209" s="71"/>
      <c r="S209" s="71"/>
      <c r="T209" s="72"/>
      <c r="BA209" s="75"/>
      <c r="BB209" s="75"/>
      <c r="BC209" s="75"/>
      <c r="BD209" s="75"/>
      <c r="BE209" s="75"/>
      <c r="BF209" s="75"/>
      <c r="BG209" s="75"/>
      <c r="BH209" s="75"/>
      <c r="BR209" s="137"/>
    </row>
    <row r="210" spans="5:70" s="69" customFormat="1" ht="12.75" customHeight="1" x14ac:dyDescent="0.15">
      <c r="E210" s="73"/>
      <c r="F210" s="74"/>
      <c r="I210" s="75"/>
      <c r="J210" s="222"/>
      <c r="N210" s="70"/>
      <c r="R210" s="71"/>
      <c r="S210" s="71"/>
      <c r="T210" s="72"/>
      <c r="BA210" s="75"/>
      <c r="BB210" s="75"/>
      <c r="BC210" s="75"/>
      <c r="BD210" s="75"/>
      <c r="BE210" s="75"/>
      <c r="BF210" s="75"/>
      <c r="BG210" s="75"/>
      <c r="BH210" s="75"/>
      <c r="BR210" s="137"/>
    </row>
    <row r="211" spans="5:70" s="69" customFormat="1" ht="12.75" customHeight="1" x14ac:dyDescent="0.15">
      <c r="E211" s="73"/>
      <c r="F211" s="74"/>
      <c r="I211" s="75"/>
      <c r="J211" s="222"/>
      <c r="N211" s="70"/>
      <c r="R211" s="71"/>
      <c r="S211" s="71"/>
      <c r="T211" s="72"/>
      <c r="BA211" s="75"/>
      <c r="BB211" s="75"/>
      <c r="BC211" s="75"/>
      <c r="BD211" s="75"/>
      <c r="BE211" s="75"/>
      <c r="BF211" s="75"/>
      <c r="BG211" s="75"/>
      <c r="BH211" s="75"/>
      <c r="BR211" s="137"/>
    </row>
    <row r="212" spans="5:70" s="69" customFormat="1" ht="12.75" customHeight="1" x14ac:dyDescent="0.15">
      <c r="E212" s="73"/>
      <c r="F212" s="74"/>
      <c r="I212" s="75"/>
      <c r="J212" s="222"/>
      <c r="N212" s="70"/>
      <c r="R212" s="71"/>
      <c r="S212" s="71"/>
      <c r="T212" s="72"/>
      <c r="BA212" s="75"/>
      <c r="BB212" s="75"/>
      <c r="BC212" s="75"/>
      <c r="BD212" s="75"/>
      <c r="BE212" s="75"/>
      <c r="BF212" s="75"/>
      <c r="BG212" s="75"/>
      <c r="BH212" s="75"/>
      <c r="BR212" s="137"/>
    </row>
    <row r="213" spans="5:70" s="69" customFormat="1" ht="12.75" customHeight="1" x14ac:dyDescent="0.15">
      <c r="E213" s="73"/>
      <c r="F213" s="74"/>
      <c r="I213" s="75"/>
      <c r="J213" s="222"/>
      <c r="N213" s="70"/>
      <c r="R213" s="71"/>
      <c r="S213" s="71"/>
      <c r="T213" s="72"/>
      <c r="BA213" s="75"/>
      <c r="BB213" s="75"/>
      <c r="BC213" s="75"/>
      <c r="BD213" s="75"/>
      <c r="BE213" s="75"/>
      <c r="BF213" s="75"/>
      <c r="BG213" s="75"/>
      <c r="BH213" s="75"/>
      <c r="BR213" s="137"/>
    </row>
    <row r="214" spans="5:70" s="69" customFormat="1" ht="12.75" customHeight="1" x14ac:dyDescent="0.15">
      <c r="E214" s="73"/>
      <c r="F214" s="74"/>
      <c r="I214" s="75"/>
      <c r="J214" s="222"/>
      <c r="N214" s="70"/>
      <c r="R214" s="71"/>
      <c r="S214" s="71"/>
      <c r="T214" s="72"/>
      <c r="BA214" s="75"/>
      <c r="BB214" s="75"/>
      <c r="BC214" s="75"/>
      <c r="BD214" s="75"/>
      <c r="BE214" s="75"/>
      <c r="BF214" s="75"/>
      <c r="BG214" s="75"/>
      <c r="BH214" s="75"/>
      <c r="BR214" s="137"/>
    </row>
    <row r="215" spans="5:70" s="69" customFormat="1" ht="12.75" customHeight="1" x14ac:dyDescent="0.15">
      <c r="E215" s="73"/>
      <c r="F215" s="74"/>
      <c r="I215" s="75"/>
      <c r="J215" s="222"/>
      <c r="N215" s="70"/>
      <c r="R215" s="71"/>
      <c r="S215" s="71"/>
      <c r="T215" s="72"/>
      <c r="BA215" s="75"/>
      <c r="BB215" s="75"/>
      <c r="BC215" s="75"/>
      <c r="BD215" s="75"/>
      <c r="BE215" s="75"/>
      <c r="BF215" s="75"/>
      <c r="BG215" s="75"/>
      <c r="BH215" s="75"/>
      <c r="BR215" s="137"/>
    </row>
    <row r="216" spans="5:70" s="69" customFormat="1" ht="12.75" customHeight="1" x14ac:dyDescent="0.15">
      <c r="E216" s="73"/>
      <c r="F216" s="74"/>
      <c r="I216" s="75"/>
      <c r="J216" s="222"/>
      <c r="N216" s="70"/>
      <c r="R216" s="71"/>
      <c r="S216" s="71"/>
      <c r="T216" s="72"/>
      <c r="BA216" s="75"/>
      <c r="BB216" s="75"/>
      <c r="BC216" s="75"/>
      <c r="BD216" s="75"/>
      <c r="BE216" s="75"/>
      <c r="BF216" s="75"/>
      <c r="BG216" s="75"/>
      <c r="BH216" s="75"/>
      <c r="BR216" s="137"/>
    </row>
    <row r="217" spans="5:70" s="69" customFormat="1" ht="12.75" customHeight="1" x14ac:dyDescent="0.15">
      <c r="E217" s="73"/>
      <c r="F217" s="74"/>
      <c r="I217" s="75"/>
      <c r="J217" s="222"/>
      <c r="N217" s="70"/>
      <c r="R217" s="71"/>
      <c r="S217" s="71"/>
      <c r="T217" s="72"/>
      <c r="BA217" s="75"/>
      <c r="BB217" s="75"/>
      <c r="BC217" s="75"/>
      <c r="BD217" s="75"/>
      <c r="BE217" s="75"/>
      <c r="BF217" s="75"/>
      <c r="BG217" s="75"/>
      <c r="BH217" s="75"/>
      <c r="BR217" s="137"/>
    </row>
    <row r="218" spans="5:70" s="69" customFormat="1" ht="12.75" customHeight="1" x14ac:dyDescent="0.15">
      <c r="E218" s="73"/>
      <c r="F218" s="74"/>
      <c r="I218" s="75"/>
      <c r="J218" s="222"/>
      <c r="N218" s="70"/>
      <c r="R218" s="71"/>
      <c r="S218" s="71"/>
      <c r="T218" s="72"/>
      <c r="BA218" s="75"/>
      <c r="BB218" s="75"/>
      <c r="BC218" s="75"/>
      <c r="BD218" s="75"/>
      <c r="BE218" s="75"/>
      <c r="BF218" s="75"/>
      <c r="BG218" s="75"/>
      <c r="BH218" s="75"/>
      <c r="BR218" s="137"/>
    </row>
    <row r="219" spans="5:70" s="69" customFormat="1" ht="12.75" customHeight="1" x14ac:dyDescent="0.15">
      <c r="E219" s="73"/>
      <c r="F219" s="74"/>
      <c r="I219" s="75"/>
      <c r="J219" s="222"/>
      <c r="N219" s="70"/>
      <c r="R219" s="71"/>
      <c r="S219" s="71"/>
      <c r="T219" s="72"/>
      <c r="BA219" s="75"/>
      <c r="BB219" s="75"/>
      <c r="BC219" s="75"/>
      <c r="BD219" s="75"/>
      <c r="BE219" s="75"/>
      <c r="BF219" s="75"/>
      <c r="BG219" s="75"/>
      <c r="BH219" s="75"/>
      <c r="BR219" s="137"/>
    </row>
    <row r="220" spans="5:70" s="69" customFormat="1" ht="12.75" customHeight="1" x14ac:dyDescent="0.15">
      <c r="E220" s="73"/>
      <c r="F220" s="74"/>
      <c r="I220" s="75"/>
      <c r="J220" s="222"/>
      <c r="N220" s="70"/>
      <c r="R220" s="71"/>
      <c r="S220" s="71"/>
      <c r="T220" s="72"/>
      <c r="BA220" s="75"/>
      <c r="BB220" s="75"/>
      <c r="BC220" s="75"/>
      <c r="BD220" s="75"/>
      <c r="BE220" s="75"/>
      <c r="BF220" s="75"/>
      <c r="BG220" s="75"/>
      <c r="BH220" s="75"/>
      <c r="BR220" s="137"/>
    </row>
    <row r="221" spans="5:70" s="69" customFormat="1" ht="12.75" customHeight="1" x14ac:dyDescent="0.15">
      <c r="E221" s="73"/>
      <c r="F221" s="74"/>
      <c r="I221" s="75"/>
      <c r="J221" s="222"/>
      <c r="N221" s="70"/>
      <c r="R221" s="71"/>
      <c r="S221" s="71"/>
      <c r="T221" s="72"/>
      <c r="BA221" s="75"/>
      <c r="BB221" s="75"/>
      <c r="BC221" s="75"/>
      <c r="BD221" s="75"/>
      <c r="BE221" s="75"/>
      <c r="BF221" s="75"/>
      <c r="BG221" s="75"/>
      <c r="BH221" s="75"/>
      <c r="BR221" s="137"/>
    </row>
    <row r="222" spans="5:70" s="69" customFormat="1" ht="12.75" customHeight="1" x14ac:dyDescent="0.15">
      <c r="E222" s="73"/>
      <c r="F222" s="74"/>
      <c r="I222" s="75"/>
      <c r="J222" s="222"/>
      <c r="N222" s="70"/>
      <c r="R222" s="71"/>
      <c r="S222" s="71"/>
      <c r="T222" s="72"/>
      <c r="BA222" s="75"/>
      <c r="BB222" s="75"/>
      <c r="BC222" s="75"/>
      <c r="BD222" s="75"/>
      <c r="BE222" s="75"/>
      <c r="BF222" s="75"/>
      <c r="BG222" s="75"/>
      <c r="BH222" s="75"/>
      <c r="BR222" s="137"/>
    </row>
    <row r="223" spans="5:70" s="69" customFormat="1" ht="12.75" customHeight="1" x14ac:dyDescent="0.15">
      <c r="E223" s="73"/>
      <c r="F223" s="74"/>
      <c r="I223" s="75"/>
      <c r="J223" s="222"/>
      <c r="N223" s="70"/>
      <c r="R223" s="71"/>
      <c r="S223" s="71"/>
      <c r="T223" s="72"/>
      <c r="BA223" s="75"/>
      <c r="BB223" s="75"/>
      <c r="BC223" s="75"/>
      <c r="BD223" s="75"/>
      <c r="BE223" s="75"/>
      <c r="BF223" s="75"/>
      <c r="BG223" s="75"/>
      <c r="BH223" s="75"/>
      <c r="BR223" s="137"/>
    </row>
    <row r="224" spans="5:70" s="69" customFormat="1" ht="12.75" customHeight="1" x14ac:dyDescent="0.15">
      <c r="E224" s="73"/>
      <c r="F224" s="74"/>
      <c r="I224" s="75"/>
      <c r="J224" s="222"/>
      <c r="N224" s="70"/>
      <c r="R224" s="71"/>
      <c r="S224" s="71"/>
      <c r="T224" s="72"/>
      <c r="BA224" s="75"/>
      <c r="BB224" s="75"/>
      <c r="BC224" s="75"/>
      <c r="BD224" s="75"/>
      <c r="BE224" s="75"/>
      <c r="BF224" s="75"/>
      <c r="BG224" s="75"/>
      <c r="BH224" s="75"/>
      <c r="BR224" s="137"/>
    </row>
    <row r="225" spans="5:70" s="69" customFormat="1" ht="12.75" customHeight="1" x14ac:dyDescent="0.15">
      <c r="E225" s="73"/>
      <c r="F225" s="74"/>
      <c r="I225" s="75"/>
      <c r="J225" s="222"/>
      <c r="N225" s="70"/>
      <c r="R225" s="71"/>
      <c r="S225" s="71"/>
      <c r="T225" s="72"/>
      <c r="BA225" s="75"/>
      <c r="BB225" s="75"/>
      <c r="BC225" s="75"/>
      <c r="BD225" s="75"/>
      <c r="BE225" s="75"/>
      <c r="BF225" s="75"/>
      <c r="BG225" s="75"/>
      <c r="BH225" s="75"/>
      <c r="BR225" s="137"/>
    </row>
    <row r="226" spans="5:70" s="69" customFormat="1" ht="12.75" customHeight="1" x14ac:dyDescent="0.15">
      <c r="E226" s="73"/>
      <c r="F226" s="74"/>
      <c r="I226" s="75"/>
      <c r="J226" s="222"/>
      <c r="N226" s="70"/>
      <c r="R226" s="71"/>
      <c r="S226" s="71"/>
      <c r="T226" s="72"/>
      <c r="BA226" s="75"/>
      <c r="BB226" s="75"/>
      <c r="BC226" s="75"/>
      <c r="BD226" s="75"/>
      <c r="BE226" s="75"/>
      <c r="BF226" s="75"/>
      <c r="BG226" s="75"/>
      <c r="BH226" s="75"/>
      <c r="BR226" s="137"/>
    </row>
    <row r="227" spans="5:70" s="69" customFormat="1" ht="12.75" customHeight="1" x14ac:dyDescent="0.15">
      <c r="E227" s="73"/>
      <c r="F227" s="74"/>
      <c r="I227" s="75"/>
      <c r="J227" s="222"/>
      <c r="N227" s="70"/>
      <c r="R227" s="71"/>
      <c r="S227" s="71"/>
      <c r="T227" s="72"/>
      <c r="BA227" s="75"/>
      <c r="BB227" s="75"/>
      <c r="BC227" s="75"/>
      <c r="BD227" s="75"/>
      <c r="BE227" s="75"/>
      <c r="BF227" s="75"/>
      <c r="BG227" s="75"/>
      <c r="BH227" s="75"/>
      <c r="BR227" s="137"/>
    </row>
    <row r="228" spans="5:70" s="69" customFormat="1" ht="12.75" customHeight="1" x14ac:dyDescent="0.15">
      <c r="E228" s="73"/>
      <c r="F228" s="74"/>
      <c r="I228" s="75"/>
      <c r="J228" s="222"/>
      <c r="N228" s="70"/>
      <c r="R228" s="71"/>
      <c r="S228" s="71"/>
      <c r="T228" s="72"/>
      <c r="BA228" s="75"/>
      <c r="BB228" s="75"/>
      <c r="BC228" s="75"/>
      <c r="BD228" s="75"/>
      <c r="BE228" s="75"/>
      <c r="BF228" s="75"/>
      <c r="BG228" s="75"/>
      <c r="BH228" s="75"/>
      <c r="BR228" s="137"/>
    </row>
    <row r="229" spans="5:70" s="69" customFormat="1" ht="12.75" customHeight="1" x14ac:dyDescent="0.15">
      <c r="E229" s="73"/>
      <c r="F229" s="74"/>
      <c r="I229" s="75"/>
      <c r="J229" s="222"/>
      <c r="N229" s="70"/>
      <c r="R229" s="71"/>
      <c r="S229" s="71"/>
      <c r="T229" s="72"/>
      <c r="BA229" s="75"/>
      <c r="BB229" s="75"/>
      <c r="BC229" s="75"/>
      <c r="BD229" s="75"/>
      <c r="BE229" s="75"/>
      <c r="BF229" s="75"/>
      <c r="BG229" s="75"/>
      <c r="BH229" s="75"/>
      <c r="BR229" s="137"/>
    </row>
    <row r="230" spans="5:70" s="69" customFormat="1" ht="12.75" customHeight="1" x14ac:dyDescent="0.15">
      <c r="E230" s="73"/>
      <c r="F230" s="74"/>
      <c r="I230" s="75"/>
      <c r="J230" s="222"/>
      <c r="N230" s="70"/>
      <c r="R230" s="71"/>
      <c r="S230" s="71"/>
      <c r="T230" s="72"/>
      <c r="BA230" s="75"/>
      <c r="BB230" s="75"/>
      <c r="BC230" s="75"/>
      <c r="BD230" s="75"/>
      <c r="BE230" s="75"/>
      <c r="BF230" s="75"/>
      <c r="BG230" s="75"/>
      <c r="BH230" s="75"/>
      <c r="BR230" s="137"/>
    </row>
    <row r="231" spans="5:70" s="69" customFormat="1" ht="12.75" customHeight="1" x14ac:dyDescent="0.15">
      <c r="E231" s="73"/>
      <c r="F231" s="74"/>
      <c r="I231" s="75"/>
      <c r="J231" s="222"/>
      <c r="N231" s="70"/>
      <c r="R231" s="71"/>
      <c r="S231" s="71"/>
      <c r="T231" s="72"/>
      <c r="BA231" s="75"/>
      <c r="BB231" s="75"/>
      <c r="BC231" s="75"/>
      <c r="BD231" s="75"/>
      <c r="BE231" s="75"/>
      <c r="BF231" s="75"/>
      <c r="BG231" s="75"/>
      <c r="BH231" s="75"/>
      <c r="BR231" s="137"/>
    </row>
    <row r="232" spans="5:70" s="69" customFormat="1" ht="12.75" customHeight="1" x14ac:dyDescent="0.15">
      <c r="E232" s="73"/>
      <c r="F232" s="74"/>
      <c r="I232" s="75"/>
      <c r="J232" s="222"/>
      <c r="N232" s="70"/>
      <c r="R232" s="71"/>
      <c r="S232" s="71"/>
      <c r="T232" s="72"/>
      <c r="BA232" s="75"/>
      <c r="BB232" s="75"/>
      <c r="BC232" s="75"/>
      <c r="BD232" s="75"/>
      <c r="BE232" s="75"/>
      <c r="BF232" s="75"/>
      <c r="BG232" s="75"/>
      <c r="BH232" s="75"/>
      <c r="BR232" s="137"/>
    </row>
    <row r="233" spans="5:70" s="69" customFormat="1" ht="12.75" customHeight="1" x14ac:dyDescent="0.15">
      <c r="E233" s="73"/>
      <c r="F233" s="74"/>
      <c r="I233" s="75"/>
      <c r="J233" s="222"/>
      <c r="N233" s="70"/>
      <c r="R233" s="71"/>
      <c r="S233" s="71"/>
      <c r="T233" s="72"/>
      <c r="BA233" s="75"/>
      <c r="BB233" s="75"/>
      <c r="BC233" s="75"/>
      <c r="BD233" s="75"/>
      <c r="BE233" s="75"/>
      <c r="BF233" s="75"/>
      <c r="BG233" s="75"/>
      <c r="BH233" s="75"/>
      <c r="BR233" s="137"/>
    </row>
    <row r="234" spans="5:70" s="69" customFormat="1" ht="12.75" customHeight="1" x14ac:dyDescent="0.15">
      <c r="E234" s="73"/>
      <c r="F234" s="74"/>
      <c r="I234" s="75"/>
      <c r="J234" s="222"/>
      <c r="N234" s="70"/>
      <c r="R234" s="71"/>
      <c r="S234" s="71"/>
      <c r="T234" s="72"/>
      <c r="BA234" s="75"/>
      <c r="BB234" s="75"/>
      <c r="BC234" s="75"/>
      <c r="BD234" s="75"/>
      <c r="BE234" s="75"/>
      <c r="BF234" s="75"/>
      <c r="BG234" s="75"/>
      <c r="BH234" s="75"/>
      <c r="BR234" s="137"/>
    </row>
    <row r="235" spans="5:70" s="69" customFormat="1" ht="12.75" customHeight="1" x14ac:dyDescent="0.15">
      <c r="E235" s="73"/>
      <c r="F235" s="74"/>
      <c r="I235" s="75"/>
      <c r="J235" s="222"/>
      <c r="N235" s="70"/>
      <c r="R235" s="71"/>
      <c r="S235" s="71"/>
      <c r="T235" s="72"/>
      <c r="BA235" s="75"/>
      <c r="BB235" s="75"/>
      <c r="BC235" s="75"/>
      <c r="BD235" s="75"/>
      <c r="BE235" s="75"/>
      <c r="BF235" s="75"/>
      <c r="BG235" s="75"/>
      <c r="BH235" s="75"/>
      <c r="BR235" s="137"/>
    </row>
    <row r="236" spans="5:70" s="69" customFormat="1" ht="12.75" customHeight="1" x14ac:dyDescent="0.15">
      <c r="E236" s="73"/>
      <c r="F236" s="74"/>
      <c r="I236" s="75"/>
      <c r="J236" s="222"/>
      <c r="N236" s="70"/>
      <c r="R236" s="71"/>
      <c r="S236" s="71"/>
      <c r="T236" s="72"/>
      <c r="BA236" s="75"/>
      <c r="BB236" s="75"/>
      <c r="BC236" s="75"/>
      <c r="BD236" s="75"/>
      <c r="BE236" s="75"/>
      <c r="BF236" s="75"/>
      <c r="BG236" s="75"/>
      <c r="BH236" s="75"/>
      <c r="BR236" s="137"/>
    </row>
    <row r="237" spans="5:70" s="69" customFormat="1" ht="12.75" customHeight="1" x14ac:dyDescent="0.15">
      <c r="E237" s="73"/>
      <c r="F237" s="74"/>
      <c r="I237" s="75"/>
      <c r="J237" s="222"/>
      <c r="N237" s="70"/>
      <c r="R237" s="71"/>
      <c r="S237" s="71"/>
      <c r="T237" s="72"/>
      <c r="BA237" s="75"/>
      <c r="BB237" s="75"/>
      <c r="BC237" s="75"/>
      <c r="BD237" s="75"/>
      <c r="BE237" s="75"/>
      <c r="BF237" s="75"/>
      <c r="BG237" s="75"/>
      <c r="BH237" s="75"/>
      <c r="BR237" s="137"/>
    </row>
    <row r="238" spans="5:70" s="69" customFormat="1" ht="12.75" customHeight="1" x14ac:dyDescent="0.15">
      <c r="E238" s="73"/>
      <c r="F238" s="74"/>
      <c r="I238" s="75"/>
      <c r="J238" s="222"/>
      <c r="N238" s="70"/>
      <c r="R238" s="71"/>
      <c r="S238" s="71"/>
      <c r="T238" s="72"/>
      <c r="BA238" s="75"/>
      <c r="BB238" s="75"/>
      <c r="BC238" s="75"/>
      <c r="BD238" s="75"/>
      <c r="BE238" s="75"/>
      <c r="BF238" s="75"/>
      <c r="BG238" s="75"/>
      <c r="BH238" s="75"/>
      <c r="BR238" s="137"/>
    </row>
    <row r="239" spans="5:70" s="69" customFormat="1" ht="12.75" customHeight="1" x14ac:dyDescent="0.15">
      <c r="E239" s="73"/>
      <c r="F239" s="74"/>
      <c r="I239" s="75"/>
      <c r="J239" s="222"/>
      <c r="N239" s="70"/>
      <c r="R239" s="71"/>
      <c r="S239" s="71"/>
      <c r="T239" s="72"/>
      <c r="BA239" s="75"/>
      <c r="BB239" s="75"/>
      <c r="BC239" s="75"/>
      <c r="BD239" s="75"/>
      <c r="BE239" s="75"/>
      <c r="BF239" s="75"/>
      <c r="BG239" s="75"/>
      <c r="BH239" s="75"/>
      <c r="BR239" s="137"/>
    </row>
    <row r="240" spans="5:70" s="69" customFormat="1" ht="12.75" customHeight="1" x14ac:dyDescent="0.15">
      <c r="E240" s="73"/>
      <c r="F240" s="74"/>
      <c r="I240" s="75"/>
      <c r="J240" s="222"/>
      <c r="N240" s="70"/>
      <c r="R240" s="71"/>
      <c r="S240" s="71"/>
      <c r="T240" s="72"/>
      <c r="BA240" s="75"/>
      <c r="BB240" s="75"/>
      <c r="BC240" s="75"/>
      <c r="BD240" s="75"/>
      <c r="BE240" s="75"/>
      <c r="BF240" s="75"/>
      <c r="BG240" s="75"/>
      <c r="BH240" s="75"/>
      <c r="BR240" s="137"/>
    </row>
    <row r="241" spans="5:70" s="69" customFormat="1" ht="12.75" customHeight="1" x14ac:dyDescent="0.15">
      <c r="E241" s="73"/>
      <c r="F241" s="74"/>
      <c r="I241" s="75"/>
      <c r="J241" s="222"/>
      <c r="N241" s="70"/>
      <c r="R241" s="71"/>
      <c r="S241" s="71"/>
      <c r="T241" s="72"/>
      <c r="BA241" s="75"/>
      <c r="BB241" s="75"/>
      <c r="BC241" s="75"/>
      <c r="BD241" s="75"/>
      <c r="BE241" s="75"/>
      <c r="BF241" s="75"/>
      <c r="BG241" s="75"/>
      <c r="BH241" s="75"/>
      <c r="BR241" s="137"/>
    </row>
    <row r="242" spans="5:70" s="69" customFormat="1" ht="12.75" customHeight="1" x14ac:dyDescent="0.15">
      <c r="E242" s="73"/>
      <c r="F242" s="74"/>
      <c r="I242" s="75"/>
      <c r="J242" s="222"/>
      <c r="N242" s="70"/>
      <c r="R242" s="71"/>
      <c r="S242" s="71"/>
      <c r="T242" s="72"/>
      <c r="BA242" s="75"/>
      <c r="BB242" s="75"/>
      <c r="BC242" s="75"/>
      <c r="BD242" s="75"/>
      <c r="BE242" s="75"/>
      <c r="BF242" s="75"/>
      <c r="BG242" s="75"/>
      <c r="BH242" s="75"/>
      <c r="BR242" s="137"/>
    </row>
    <row r="243" spans="5:70" s="69" customFormat="1" ht="12.75" customHeight="1" x14ac:dyDescent="0.15">
      <c r="E243" s="73"/>
      <c r="F243" s="74"/>
      <c r="I243" s="75"/>
      <c r="J243" s="222"/>
      <c r="N243" s="70"/>
      <c r="R243" s="71"/>
      <c r="S243" s="71"/>
      <c r="T243" s="72"/>
      <c r="BA243" s="75"/>
      <c r="BB243" s="75"/>
      <c r="BC243" s="75"/>
      <c r="BD243" s="75"/>
      <c r="BE243" s="75"/>
      <c r="BF243" s="75"/>
      <c r="BG243" s="75"/>
      <c r="BH243" s="75"/>
      <c r="BR243" s="137"/>
    </row>
    <row r="244" spans="5:70" s="69" customFormat="1" ht="12.75" customHeight="1" x14ac:dyDescent="0.15">
      <c r="E244" s="73"/>
      <c r="F244" s="74"/>
      <c r="I244" s="75"/>
      <c r="J244" s="222"/>
      <c r="N244" s="70"/>
      <c r="R244" s="71"/>
      <c r="S244" s="71"/>
      <c r="T244" s="72"/>
      <c r="BA244" s="75"/>
      <c r="BB244" s="75"/>
      <c r="BC244" s="75"/>
      <c r="BD244" s="75"/>
      <c r="BE244" s="75"/>
      <c r="BF244" s="75"/>
      <c r="BG244" s="75"/>
      <c r="BH244" s="75"/>
      <c r="BR244" s="137"/>
    </row>
    <row r="245" spans="5:70" s="69" customFormat="1" ht="12.75" customHeight="1" x14ac:dyDescent="0.15">
      <c r="E245" s="73"/>
      <c r="F245" s="74"/>
      <c r="I245" s="75"/>
      <c r="J245" s="222"/>
      <c r="N245" s="70"/>
      <c r="R245" s="71"/>
      <c r="S245" s="71"/>
      <c r="T245" s="72"/>
      <c r="BA245" s="75"/>
      <c r="BB245" s="75"/>
      <c r="BC245" s="75"/>
      <c r="BD245" s="75"/>
      <c r="BE245" s="75"/>
      <c r="BF245" s="75"/>
      <c r="BG245" s="75"/>
      <c r="BH245" s="75"/>
      <c r="BR245" s="137"/>
    </row>
    <row r="246" spans="5:70" s="69" customFormat="1" ht="12.75" customHeight="1" x14ac:dyDescent="0.15">
      <c r="E246" s="73"/>
      <c r="F246" s="74"/>
      <c r="I246" s="75"/>
      <c r="J246" s="222"/>
      <c r="N246" s="70"/>
      <c r="R246" s="71"/>
      <c r="S246" s="71"/>
      <c r="T246" s="72"/>
      <c r="BA246" s="75"/>
      <c r="BB246" s="75"/>
      <c r="BC246" s="75"/>
      <c r="BD246" s="75"/>
      <c r="BE246" s="75"/>
      <c r="BF246" s="75"/>
      <c r="BG246" s="75"/>
      <c r="BH246" s="75"/>
      <c r="BR246" s="137"/>
    </row>
    <row r="247" spans="5:70" s="69" customFormat="1" ht="12.75" customHeight="1" x14ac:dyDescent="0.15">
      <c r="E247" s="73"/>
      <c r="F247" s="74"/>
      <c r="I247" s="75"/>
      <c r="J247" s="222"/>
      <c r="N247" s="70"/>
      <c r="R247" s="71"/>
      <c r="S247" s="71"/>
      <c r="T247" s="72"/>
      <c r="BA247" s="75"/>
      <c r="BB247" s="75"/>
      <c r="BC247" s="75"/>
      <c r="BD247" s="75"/>
      <c r="BE247" s="75"/>
      <c r="BF247" s="75"/>
      <c r="BG247" s="75"/>
      <c r="BH247" s="75"/>
      <c r="BR247" s="137"/>
    </row>
    <row r="248" spans="5:70" s="69" customFormat="1" ht="12.75" customHeight="1" x14ac:dyDescent="0.15">
      <c r="E248" s="73"/>
      <c r="F248" s="74"/>
      <c r="I248" s="75"/>
      <c r="J248" s="222"/>
      <c r="N248" s="70"/>
      <c r="R248" s="71"/>
      <c r="S248" s="71"/>
      <c r="T248" s="72"/>
      <c r="BA248" s="75"/>
      <c r="BB248" s="75"/>
      <c r="BC248" s="75"/>
      <c r="BD248" s="75"/>
      <c r="BE248" s="75"/>
      <c r="BF248" s="75"/>
      <c r="BG248" s="75"/>
      <c r="BH248" s="75"/>
      <c r="BR248" s="137"/>
    </row>
    <row r="249" spans="5:70" s="69" customFormat="1" ht="12.75" customHeight="1" x14ac:dyDescent="0.15">
      <c r="E249" s="73"/>
      <c r="F249" s="74"/>
      <c r="I249" s="75"/>
      <c r="J249" s="222"/>
      <c r="N249" s="70"/>
      <c r="R249" s="71"/>
      <c r="S249" s="71"/>
      <c r="T249" s="72"/>
      <c r="BA249" s="75"/>
      <c r="BB249" s="75"/>
      <c r="BC249" s="75"/>
      <c r="BD249" s="75"/>
      <c r="BE249" s="75"/>
      <c r="BF249" s="75"/>
      <c r="BG249" s="75"/>
      <c r="BH249" s="75"/>
      <c r="BR249" s="137"/>
    </row>
    <row r="250" spans="5:70" s="69" customFormat="1" ht="12.75" customHeight="1" x14ac:dyDescent="0.15">
      <c r="E250" s="73"/>
      <c r="F250" s="74"/>
      <c r="I250" s="75"/>
      <c r="J250" s="222"/>
      <c r="N250" s="70"/>
      <c r="R250" s="71"/>
      <c r="S250" s="71"/>
      <c r="T250" s="72"/>
      <c r="BA250" s="75"/>
      <c r="BB250" s="75"/>
      <c r="BC250" s="75"/>
      <c r="BD250" s="75"/>
      <c r="BE250" s="75"/>
      <c r="BF250" s="75"/>
      <c r="BG250" s="75"/>
      <c r="BH250" s="75"/>
      <c r="BR250" s="137"/>
    </row>
    <row r="251" spans="5:70" s="69" customFormat="1" ht="12.75" customHeight="1" x14ac:dyDescent="0.15">
      <c r="E251" s="73"/>
      <c r="F251" s="74"/>
      <c r="I251" s="75"/>
      <c r="J251" s="222"/>
      <c r="N251" s="70"/>
      <c r="R251" s="71"/>
      <c r="S251" s="71"/>
      <c r="T251" s="72"/>
      <c r="BA251" s="75"/>
      <c r="BB251" s="75"/>
      <c r="BC251" s="75"/>
      <c r="BD251" s="75"/>
      <c r="BE251" s="75"/>
      <c r="BF251" s="75"/>
      <c r="BG251" s="75"/>
      <c r="BH251" s="75"/>
      <c r="BR251" s="137"/>
    </row>
    <row r="252" spans="5:70" s="69" customFormat="1" ht="12.75" customHeight="1" x14ac:dyDescent="0.15">
      <c r="E252" s="73"/>
      <c r="F252" s="74"/>
      <c r="I252" s="75"/>
      <c r="J252" s="222"/>
      <c r="N252" s="70"/>
      <c r="R252" s="71"/>
      <c r="S252" s="71"/>
      <c r="T252" s="72"/>
      <c r="BA252" s="75"/>
      <c r="BB252" s="75"/>
      <c r="BC252" s="75"/>
      <c r="BD252" s="75"/>
      <c r="BE252" s="75"/>
      <c r="BF252" s="75"/>
      <c r="BG252" s="75"/>
      <c r="BH252" s="75"/>
      <c r="BR252" s="137"/>
    </row>
    <row r="253" spans="5:70" s="69" customFormat="1" ht="12.75" customHeight="1" x14ac:dyDescent="0.15">
      <c r="E253" s="73"/>
      <c r="F253" s="74"/>
      <c r="I253" s="75"/>
      <c r="J253" s="222"/>
      <c r="N253" s="70"/>
      <c r="R253" s="71"/>
      <c r="S253" s="71"/>
      <c r="T253" s="72"/>
      <c r="BA253" s="75"/>
      <c r="BB253" s="75"/>
      <c r="BC253" s="75"/>
      <c r="BD253" s="75"/>
      <c r="BE253" s="75"/>
      <c r="BF253" s="75"/>
      <c r="BG253" s="75"/>
      <c r="BH253" s="75"/>
      <c r="BR253" s="137"/>
    </row>
    <row r="254" spans="5:70" s="69" customFormat="1" ht="12.75" customHeight="1" x14ac:dyDescent="0.15">
      <c r="E254" s="73"/>
      <c r="F254" s="74"/>
      <c r="I254" s="75"/>
      <c r="J254" s="222"/>
      <c r="N254" s="70"/>
      <c r="R254" s="71"/>
      <c r="S254" s="71"/>
      <c r="T254" s="72"/>
      <c r="BA254" s="75"/>
      <c r="BB254" s="75"/>
      <c r="BC254" s="75"/>
      <c r="BD254" s="75"/>
      <c r="BE254" s="75"/>
      <c r="BF254" s="75"/>
      <c r="BG254" s="75"/>
      <c r="BH254" s="75"/>
      <c r="BR254" s="137"/>
    </row>
    <row r="255" spans="5:70" s="69" customFormat="1" ht="12.75" customHeight="1" x14ac:dyDescent="0.15">
      <c r="E255" s="73"/>
      <c r="F255" s="74"/>
      <c r="I255" s="75"/>
      <c r="J255" s="222"/>
      <c r="N255" s="70"/>
      <c r="R255" s="71"/>
      <c r="S255" s="71"/>
      <c r="T255" s="72"/>
      <c r="BA255" s="75"/>
      <c r="BB255" s="75"/>
      <c r="BC255" s="75"/>
      <c r="BD255" s="75"/>
      <c r="BE255" s="75"/>
      <c r="BF255" s="75"/>
      <c r="BG255" s="75"/>
      <c r="BH255" s="75"/>
      <c r="BR255" s="137"/>
    </row>
    <row r="256" spans="5:70" s="69" customFormat="1" ht="12.75" customHeight="1" x14ac:dyDescent="0.15">
      <c r="E256" s="73"/>
      <c r="F256" s="74"/>
      <c r="I256" s="75"/>
      <c r="J256" s="222"/>
      <c r="N256" s="70"/>
      <c r="R256" s="71"/>
      <c r="S256" s="71"/>
      <c r="T256" s="72"/>
      <c r="BA256" s="75"/>
      <c r="BB256" s="75"/>
      <c r="BC256" s="75"/>
      <c r="BD256" s="75"/>
      <c r="BE256" s="75"/>
      <c r="BF256" s="75"/>
      <c r="BG256" s="75"/>
      <c r="BH256" s="75"/>
      <c r="BR256" s="137"/>
    </row>
    <row r="257" spans="5:70" s="69" customFormat="1" ht="12.75" customHeight="1" x14ac:dyDescent="0.15">
      <c r="E257" s="73"/>
      <c r="F257" s="74"/>
      <c r="I257" s="75"/>
      <c r="J257" s="222"/>
      <c r="N257" s="70"/>
      <c r="R257" s="71"/>
      <c r="S257" s="71"/>
      <c r="T257" s="72"/>
      <c r="BA257" s="75"/>
      <c r="BB257" s="75"/>
      <c r="BC257" s="75"/>
      <c r="BD257" s="75"/>
      <c r="BE257" s="75"/>
      <c r="BF257" s="75"/>
      <c r="BG257" s="75"/>
      <c r="BH257" s="75"/>
      <c r="BR257" s="137"/>
    </row>
    <row r="258" spans="5:70" s="69" customFormat="1" ht="12.75" customHeight="1" x14ac:dyDescent="0.15">
      <c r="E258" s="73"/>
      <c r="F258" s="74"/>
      <c r="I258" s="75"/>
      <c r="J258" s="222"/>
      <c r="N258" s="70"/>
      <c r="R258" s="71"/>
      <c r="S258" s="71"/>
      <c r="T258" s="72"/>
      <c r="BA258" s="75"/>
      <c r="BB258" s="75"/>
      <c r="BC258" s="75"/>
      <c r="BD258" s="75"/>
      <c r="BE258" s="75"/>
      <c r="BF258" s="75"/>
      <c r="BG258" s="75"/>
      <c r="BH258" s="75"/>
      <c r="BR258" s="137"/>
    </row>
    <row r="259" spans="5:70" s="69" customFormat="1" ht="12.75" customHeight="1" x14ac:dyDescent="0.15">
      <c r="E259" s="73"/>
      <c r="F259" s="74"/>
      <c r="I259" s="75"/>
      <c r="J259" s="222"/>
      <c r="N259" s="70"/>
      <c r="R259" s="71"/>
      <c r="S259" s="71"/>
      <c r="T259" s="72"/>
      <c r="BA259" s="75"/>
      <c r="BB259" s="75"/>
      <c r="BC259" s="75"/>
      <c r="BD259" s="75"/>
      <c r="BE259" s="75"/>
      <c r="BF259" s="75"/>
      <c r="BG259" s="75"/>
      <c r="BH259" s="75"/>
      <c r="BR259" s="137"/>
    </row>
    <row r="260" spans="5:70" s="69" customFormat="1" ht="12.75" customHeight="1" x14ac:dyDescent="0.15">
      <c r="E260" s="73"/>
      <c r="F260" s="74"/>
      <c r="I260" s="75"/>
      <c r="J260" s="222"/>
      <c r="N260" s="70"/>
      <c r="R260" s="71"/>
      <c r="S260" s="71"/>
      <c r="T260" s="72"/>
      <c r="BA260" s="75"/>
      <c r="BB260" s="75"/>
      <c r="BC260" s="75"/>
      <c r="BD260" s="75"/>
      <c r="BE260" s="75"/>
      <c r="BF260" s="75"/>
      <c r="BG260" s="75"/>
      <c r="BH260" s="75"/>
      <c r="BR260" s="137"/>
    </row>
    <row r="261" spans="5:70" s="69" customFormat="1" ht="12.75" customHeight="1" x14ac:dyDescent="0.15">
      <c r="E261" s="73"/>
      <c r="F261" s="74"/>
      <c r="I261" s="75"/>
      <c r="J261" s="222"/>
      <c r="N261" s="70"/>
      <c r="R261" s="71"/>
      <c r="S261" s="71"/>
      <c r="T261" s="72"/>
      <c r="BA261" s="75"/>
      <c r="BB261" s="75"/>
      <c r="BC261" s="75"/>
      <c r="BD261" s="75"/>
      <c r="BE261" s="75"/>
      <c r="BF261" s="75"/>
      <c r="BG261" s="75"/>
      <c r="BH261" s="75"/>
      <c r="BR261" s="137"/>
    </row>
    <row r="262" spans="5:70" s="69" customFormat="1" ht="12.75" customHeight="1" x14ac:dyDescent="0.15">
      <c r="E262" s="73"/>
      <c r="F262" s="74"/>
      <c r="I262" s="75"/>
      <c r="J262" s="222"/>
      <c r="N262" s="70"/>
      <c r="R262" s="71"/>
      <c r="S262" s="71"/>
      <c r="T262" s="72"/>
      <c r="BA262" s="75"/>
      <c r="BB262" s="75"/>
      <c r="BC262" s="75"/>
      <c r="BD262" s="75"/>
      <c r="BE262" s="75"/>
      <c r="BF262" s="75"/>
      <c r="BG262" s="75"/>
      <c r="BH262" s="75"/>
      <c r="BR262" s="137"/>
    </row>
    <row r="263" spans="5:70" s="69" customFormat="1" ht="12.75" customHeight="1" x14ac:dyDescent="0.15">
      <c r="E263" s="73"/>
      <c r="F263" s="74"/>
      <c r="I263" s="75"/>
      <c r="J263" s="222"/>
      <c r="N263" s="70"/>
      <c r="R263" s="71"/>
      <c r="S263" s="71"/>
      <c r="T263" s="72"/>
      <c r="BA263" s="75"/>
      <c r="BB263" s="75"/>
      <c r="BC263" s="75"/>
      <c r="BD263" s="75"/>
      <c r="BE263" s="75"/>
      <c r="BF263" s="75"/>
      <c r="BG263" s="75"/>
      <c r="BH263" s="75"/>
      <c r="BR263" s="137"/>
    </row>
    <row r="264" spans="5:70" s="69" customFormat="1" ht="12.75" customHeight="1" x14ac:dyDescent="0.15">
      <c r="E264" s="73"/>
      <c r="F264" s="74"/>
      <c r="I264" s="75"/>
      <c r="J264" s="222"/>
      <c r="N264" s="70"/>
      <c r="R264" s="71"/>
      <c r="S264" s="71"/>
      <c r="T264" s="72"/>
      <c r="BA264" s="75"/>
      <c r="BB264" s="75"/>
      <c r="BC264" s="75"/>
      <c r="BD264" s="75"/>
      <c r="BE264" s="75"/>
      <c r="BF264" s="75"/>
      <c r="BG264" s="75"/>
      <c r="BH264" s="75"/>
      <c r="BR264" s="137"/>
    </row>
    <row r="265" spans="5:70" s="69" customFormat="1" ht="12.75" customHeight="1" x14ac:dyDescent="0.15">
      <c r="E265" s="73"/>
      <c r="F265" s="74"/>
      <c r="I265" s="75"/>
      <c r="J265" s="222"/>
      <c r="N265" s="70"/>
      <c r="R265" s="71"/>
      <c r="S265" s="71"/>
      <c r="T265" s="72"/>
      <c r="BA265" s="75"/>
      <c r="BB265" s="75"/>
      <c r="BC265" s="75"/>
      <c r="BD265" s="75"/>
      <c r="BE265" s="75"/>
      <c r="BF265" s="75"/>
      <c r="BG265" s="75"/>
      <c r="BH265" s="75"/>
      <c r="BR265" s="137"/>
    </row>
    <row r="266" spans="5:70" s="69" customFormat="1" ht="12.75" customHeight="1" x14ac:dyDescent="0.15">
      <c r="E266" s="73"/>
      <c r="F266" s="74"/>
      <c r="I266" s="75"/>
      <c r="J266" s="222"/>
      <c r="N266" s="70"/>
      <c r="R266" s="71"/>
      <c r="S266" s="71"/>
      <c r="T266" s="72"/>
      <c r="BA266" s="75"/>
      <c r="BB266" s="75"/>
      <c r="BC266" s="75"/>
      <c r="BD266" s="75"/>
      <c r="BE266" s="75"/>
      <c r="BF266" s="75"/>
      <c r="BG266" s="75"/>
      <c r="BH266" s="75"/>
      <c r="BR266" s="137"/>
    </row>
    <row r="267" spans="5:70" s="69" customFormat="1" ht="12.75" customHeight="1" x14ac:dyDescent="0.15">
      <c r="E267" s="73"/>
      <c r="F267" s="74"/>
      <c r="I267" s="75"/>
      <c r="J267" s="222"/>
      <c r="N267" s="70"/>
      <c r="R267" s="71"/>
      <c r="S267" s="71"/>
      <c r="T267" s="72"/>
      <c r="BA267" s="75"/>
      <c r="BB267" s="75"/>
      <c r="BC267" s="75"/>
      <c r="BD267" s="75"/>
      <c r="BE267" s="75"/>
      <c r="BF267" s="75"/>
      <c r="BG267" s="75"/>
      <c r="BH267" s="75"/>
      <c r="BR267" s="137"/>
    </row>
    <row r="268" spans="5:70" s="69" customFormat="1" ht="12.75" customHeight="1" x14ac:dyDescent="0.15">
      <c r="E268" s="73"/>
      <c r="F268" s="74"/>
      <c r="I268" s="75"/>
      <c r="J268" s="222"/>
      <c r="N268" s="70"/>
      <c r="R268" s="71"/>
      <c r="S268" s="71"/>
      <c r="T268" s="72"/>
      <c r="BA268" s="75"/>
      <c r="BB268" s="75"/>
      <c r="BC268" s="75"/>
      <c r="BD268" s="75"/>
      <c r="BE268" s="75"/>
      <c r="BF268" s="75"/>
      <c r="BG268" s="75"/>
      <c r="BH268" s="75"/>
      <c r="BR268" s="137"/>
    </row>
    <row r="269" spans="5:70" s="69" customFormat="1" ht="12.75" customHeight="1" x14ac:dyDescent="0.15">
      <c r="E269" s="73"/>
      <c r="F269" s="74"/>
      <c r="I269" s="75"/>
      <c r="J269" s="222"/>
      <c r="N269" s="70"/>
      <c r="R269" s="71"/>
      <c r="S269" s="71"/>
      <c r="T269" s="72"/>
      <c r="BA269" s="75"/>
      <c r="BB269" s="75"/>
      <c r="BC269" s="75"/>
      <c r="BD269" s="75"/>
      <c r="BE269" s="75"/>
      <c r="BF269" s="75"/>
      <c r="BG269" s="75"/>
      <c r="BH269" s="75"/>
      <c r="BR269" s="137"/>
    </row>
    <row r="270" spans="5:70" s="69" customFormat="1" ht="12.75" customHeight="1" x14ac:dyDescent="0.15">
      <c r="E270" s="73"/>
      <c r="F270" s="74"/>
      <c r="I270" s="75"/>
      <c r="J270" s="222"/>
      <c r="N270" s="70"/>
      <c r="R270" s="71"/>
      <c r="S270" s="71"/>
      <c r="T270" s="72"/>
      <c r="BA270" s="75"/>
      <c r="BB270" s="75"/>
      <c r="BC270" s="75"/>
      <c r="BD270" s="75"/>
      <c r="BE270" s="75"/>
      <c r="BF270" s="75"/>
      <c r="BG270" s="75"/>
      <c r="BH270" s="75"/>
      <c r="BR270" s="137"/>
    </row>
    <row r="271" spans="5:70" s="69" customFormat="1" ht="12.75" customHeight="1" x14ac:dyDescent="0.15">
      <c r="E271" s="73"/>
      <c r="F271" s="74"/>
      <c r="I271" s="75"/>
      <c r="J271" s="222"/>
      <c r="N271" s="70"/>
      <c r="R271" s="71"/>
      <c r="S271" s="71"/>
      <c r="T271" s="72"/>
      <c r="BA271" s="75"/>
      <c r="BB271" s="75"/>
      <c r="BC271" s="75"/>
      <c r="BD271" s="75"/>
      <c r="BE271" s="75"/>
      <c r="BF271" s="75"/>
      <c r="BG271" s="75"/>
      <c r="BH271" s="75"/>
      <c r="BR271" s="137"/>
    </row>
    <row r="272" spans="5:70" s="69" customFormat="1" ht="12.75" customHeight="1" x14ac:dyDescent="0.15">
      <c r="E272" s="73"/>
      <c r="F272" s="74"/>
      <c r="I272" s="75"/>
      <c r="J272" s="222"/>
      <c r="N272" s="70"/>
      <c r="R272" s="71"/>
      <c r="S272" s="71"/>
      <c r="T272" s="72"/>
      <c r="BA272" s="75"/>
      <c r="BB272" s="75"/>
      <c r="BC272" s="75"/>
      <c r="BD272" s="75"/>
      <c r="BE272" s="75"/>
      <c r="BF272" s="75"/>
      <c r="BG272" s="75"/>
      <c r="BH272" s="75"/>
      <c r="BR272" s="137"/>
    </row>
    <row r="273" spans="5:70" s="69" customFormat="1" ht="12.75" customHeight="1" x14ac:dyDescent="0.15">
      <c r="E273" s="73"/>
      <c r="F273" s="74"/>
      <c r="I273" s="75"/>
      <c r="J273" s="222"/>
      <c r="N273" s="70"/>
      <c r="R273" s="71"/>
      <c r="S273" s="71"/>
      <c r="T273" s="72"/>
      <c r="BA273" s="75"/>
      <c r="BB273" s="75"/>
      <c r="BC273" s="75"/>
      <c r="BD273" s="75"/>
      <c r="BE273" s="75"/>
      <c r="BF273" s="75"/>
      <c r="BG273" s="75"/>
      <c r="BH273" s="75"/>
      <c r="BR273" s="137"/>
    </row>
    <row r="274" spans="5:70" s="69" customFormat="1" ht="12.75" customHeight="1" x14ac:dyDescent="0.15">
      <c r="E274" s="73"/>
      <c r="F274" s="74"/>
      <c r="I274" s="75"/>
      <c r="J274" s="222"/>
      <c r="N274" s="70"/>
      <c r="R274" s="71"/>
      <c r="S274" s="71"/>
      <c r="T274" s="72"/>
      <c r="BA274" s="75"/>
      <c r="BB274" s="75"/>
      <c r="BC274" s="75"/>
      <c r="BD274" s="75"/>
      <c r="BE274" s="75"/>
      <c r="BF274" s="75"/>
      <c r="BG274" s="75"/>
      <c r="BH274" s="75"/>
      <c r="BR274" s="137"/>
    </row>
    <row r="275" spans="5:70" s="69" customFormat="1" ht="12.75" customHeight="1" x14ac:dyDescent="0.15">
      <c r="E275" s="73"/>
      <c r="F275" s="74"/>
      <c r="I275" s="75"/>
      <c r="J275" s="222"/>
      <c r="N275" s="70"/>
      <c r="R275" s="71"/>
      <c r="S275" s="71"/>
      <c r="T275" s="72"/>
      <c r="BA275" s="75"/>
      <c r="BB275" s="75"/>
      <c r="BC275" s="75"/>
      <c r="BD275" s="75"/>
      <c r="BE275" s="75"/>
      <c r="BF275" s="75"/>
      <c r="BG275" s="75"/>
      <c r="BH275" s="75"/>
      <c r="BR275" s="137"/>
    </row>
    <row r="276" spans="5:70" s="69" customFormat="1" ht="12.75" customHeight="1" x14ac:dyDescent="0.15">
      <c r="E276" s="73"/>
      <c r="F276" s="74"/>
      <c r="I276" s="75"/>
      <c r="J276" s="222"/>
      <c r="N276" s="70"/>
      <c r="R276" s="71"/>
      <c r="S276" s="71"/>
      <c r="T276" s="72"/>
      <c r="BA276" s="75"/>
      <c r="BB276" s="75"/>
      <c r="BC276" s="75"/>
      <c r="BD276" s="75"/>
      <c r="BE276" s="75"/>
      <c r="BF276" s="75"/>
      <c r="BG276" s="75"/>
      <c r="BH276" s="75"/>
      <c r="BR276" s="137"/>
    </row>
    <row r="277" spans="5:70" s="69" customFormat="1" ht="12.75" customHeight="1" x14ac:dyDescent="0.15">
      <c r="E277" s="73"/>
      <c r="F277" s="74"/>
      <c r="I277" s="75"/>
      <c r="J277" s="222"/>
      <c r="N277" s="70"/>
      <c r="R277" s="71"/>
      <c r="S277" s="71"/>
      <c r="T277" s="72"/>
      <c r="BA277" s="75"/>
      <c r="BB277" s="75"/>
      <c r="BC277" s="75"/>
      <c r="BD277" s="75"/>
      <c r="BE277" s="75"/>
      <c r="BF277" s="75"/>
      <c r="BG277" s="75"/>
      <c r="BH277" s="75"/>
      <c r="BR277" s="137"/>
    </row>
    <row r="278" spans="5:70" s="69" customFormat="1" ht="12.75" customHeight="1" x14ac:dyDescent="0.15">
      <c r="E278" s="73"/>
      <c r="F278" s="74"/>
      <c r="I278" s="75"/>
      <c r="J278" s="222"/>
      <c r="N278" s="70"/>
      <c r="R278" s="71"/>
      <c r="S278" s="71"/>
      <c r="T278" s="72"/>
      <c r="BA278" s="75"/>
      <c r="BB278" s="75"/>
      <c r="BC278" s="75"/>
      <c r="BD278" s="75"/>
      <c r="BE278" s="75"/>
      <c r="BF278" s="75"/>
      <c r="BG278" s="75"/>
      <c r="BH278" s="75"/>
      <c r="BR278" s="137"/>
    </row>
    <row r="279" spans="5:70" s="69" customFormat="1" ht="12.75" customHeight="1" x14ac:dyDescent="0.15">
      <c r="E279" s="73"/>
      <c r="F279" s="74"/>
      <c r="I279" s="75"/>
      <c r="J279" s="222"/>
      <c r="N279" s="70"/>
      <c r="R279" s="71"/>
      <c r="S279" s="71"/>
      <c r="T279" s="72"/>
      <c r="BA279" s="75"/>
      <c r="BB279" s="75"/>
      <c r="BC279" s="75"/>
      <c r="BD279" s="75"/>
      <c r="BE279" s="75"/>
      <c r="BF279" s="75"/>
      <c r="BG279" s="75"/>
      <c r="BH279" s="75"/>
      <c r="BR279" s="137"/>
    </row>
    <row r="280" spans="5:70" s="69" customFormat="1" ht="12.75" customHeight="1" x14ac:dyDescent="0.15">
      <c r="E280" s="73"/>
      <c r="F280" s="74"/>
      <c r="I280" s="75"/>
      <c r="J280" s="222"/>
      <c r="N280" s="70"/>
      <c r="R280" s="71"/>
      <c r="S280" s="71"/>
      <c r="T280" s="72"/>
      <c r="BA280" s="75"/>
      <c r="BB280" s="75"/>
      <c r="BC280" s="75"/>
      <c r="BD280" s="75"/>
      <c r="BE280" s="75"/>
      <c r="BF280" s="75"/>
      <c r="BG280" s="75"/>
      <c r="BH280" s="75"/>
      <c r="BR280" s="137"/>
    </row>
    <row r="281" spans="5:70" s="69" customFormat="1" ht="12.75" customHeight="1" x14ac:dyDescent="0.15">
      <c r="E281" s="73"/>
      <c r="F281" s="74"/>
      <c r="I281" s="75"/>
      <c r="J281" s="222"/>
      <c r="N281" s="70"/>
      <c r="R281" s="71"/>
      <c r="S281" s="71"/>
      <c r="T281" s="72"/>
      <c r="BA281" s="75"/>
      <c r="BB281" s="75"/>
      <c r="BC281" s="75"/>
      <c r="BD281" s="75"/>
      <c r="BE281" s="75"/>
      <c r="BF281" s="75"/>
      <c r="BG281" s="75"/>
      <c r="BH281" s="75"/>
      <c r="BR281" s="137"/>
    </row>
    <row r="282" spans="5:70" s="69" customFormat="1" ht="12.75" customHeight="1" x14ac:dyDescent="0.15">
      <c r="E282" s="73"/>
      <c r="F282" s="74"/>
      <c r="I282" s="75"/>
      <c r="J282" s="222"/>
      <c r="N282" s="70"/>
      <c r="R282" s="71"/>
      <c r="S282" s="71"/>
      <c r="T282" s="72"/>
      <c r="BA282" s="75"/>
      <c r="BB282" s="75"/>
      <c r="BC282" s="75"/>
      <c r="BD282" s="75"/>
      <c r="BE282" s="75"/>
      <c r="BF282" s="75"/>
      <c r="BG282" s="75"/>
      <c r="BH282" s="75"/>
      <c r="BR282" s="137"/>
    </row>
    <row r="283" spans="5:70" s="69" customFormat="1" ht="12.75" customHeight="1" x14ac:dyDescent="0.15">
      <c r="E283" s="73"/>
      <c r="F283" s="74"/>
      <c r="I283" s="75"/>
      <c r="J283" s="222"/>
      <c r="N283" s="70"/>
      <c r="R283" s="71"/>
      <c r="S283" s="71"/>
      <c r="T283" s="72"/>
      <c r="BA283" s="75"/>
      <c r="BB283" s="75"/>
      <c r="BC283" s="75"/>
      <c r="BD283" s="75"/>
      <c r="BE283" s="75"/>
      <c r="BF283" s="75"/>
      <c r="BG283" s="75"/>
      <c r="BH283" s="75"/>
      <c r="BR283" s="137"/>
    </row>
    <row r="284" spans="5:70" s="69" customFormat="1" ht="12.75" customHeight="1" x14ac:dyDescent="0.15">
      <c r="E284" s="73"/>
      <c r="F284" s="74"/>
      <c r="I284" s="75"/>
      <c r="J284" s="222"/>
      <c r="N284" s="70"/>
      <c r="R284" s="71"/>
      <c r="S284" s="71"/>
      <c r="T284" s="72"/>
      <c r="BA284" s="75"/>
      <c r="BB284" s="75"/>
      <c r="BC284" s="75"/>
      <c r="BD284" s="75"/>
      <c r="BE284" s="75"/>
      <c r="BF284" s="75"/>
      <c r="BG284" s="75"/>
      <c r="BH284" s="75"/>
      <c r="BR284" s="137"/>
    </row>
    <row r="285" spans="5:70" s="69" customFormat="1" ht="12.75" customHeight="1" x14ac:dyDescent="0.15">
      <c r="E285" s="73"/>
      <c r="F285" s="74"/>
      <c r="I285" s="75"/>
      <c r="J285" s="222"/>
      <c r="N285" s="70"/>
      <c r="R285" s="71"/>
      <c r="S285" s="71"/>
      <c r="T285" s="72"/>
      <c r="BA285" s="75"/>
      <c r="BB285" s="75"/>
      <c r="BC285" s="75"/>
      <c r="BD285" s="75"/>
      <c r="BE285" s="75"/>
      <c r="BF285" s="75"/>
      <c r="BG285" s="75"/>
      <c r="BH285" s="75"/>
      <c r="BR285" s="137"/>
    </row>
    <row r="286" spans="5:70" s="69" customFormat="1" ht="12.75" customHeight="1" x14ac:dyDescent="0.15">
      <c r="E286" s="73"/>
      <c r="F286" s="74"/>
      <c r="I286" s="75"/>
      <c r="J286" s="222"/>
      <c r="N286" s="70"/>
      <c r="R286" s="71"/>
      <c r="S286" s="71"/>
      <c r="T286" s="72"/>
      <c r="BA286" s="75"/>
      <c r="BB286" s="75"/>
      <c r="BC286" s="75"/>
      <c r="BD286" s="75"/>
      <c r="BE286" s="75"/>
      <c r="BF286" s="75"/>
      <c r="BG286" s="75"/>
      <c r="BH286" s="75"/>
      <c r="BR286" s="137"/>
    </row>
    <row r="287" spans="5:70" s="69" customFormat="1" ht="12.75" customHeight="1" x14ac:dyDescent="0.15">
      <c r="E287" s="73"/>
      <c r="F287" s="74"/>
      <c r="I287" s="75"/>
      <c r="J287" s="222"/>
      <c r="N287" s="70"/>
      <c r="R287" s="71"/>
      <c r="S287" s="71"/>
      <c r="T287" s="72"/>
      <c r="BA287" s="75"/>
      <c r="BB287" s="75"/>
      <c r="BC287" s="75"/>
      <c r="BD287" s="75"/>
      <c r="BE287" s="75"/>
      <c r="BF287" s="75"/>
      <c r="BG287" s="75"/>
      <c r="BH287" s="75"/>
      <c r="BR287" s="137"/>
    </row>
    <row r="288" spans="5:70" s="69" customFormat="1" ht="12.75" customHeight="1" x14ac:dyDescent="0.15">
      <c r="E288" s="73"/>
      <c r="F288" s="74"/>
      <c r="I288" s="75"/>
      <c r="J288" s="222"/>
      <c r="N288" s="70"/>
      <c r="R288" s="71"/>
      <c r="S288" s="71"/>
      <c r="T288" s="72"/>
      <c r="BA288" s="75"/>
      <c r="BB288" s="75"/>
      <c r="BC288" s="75"/>
      <c r="BD288" s="75"/>
      <c r="BE288" s="75"/>
      <c r="BF288" s="75"/>
      <c r="BG288" s="75"/>
      <c r="BH288" s="75"/>
      <c r="BR288" s="137"/>
    </row>
    <row r="289" spans="5:70" s="69" customFormat="1" ht="12.75" customHeight="1" x14ac:dyDescent="0.15">
      <c r="E289" s="73"/>
      <c r="F289" s="74"/>
      <c r="I289" s="75"/>
      <c r="J289" s="222"/>
      <c r="N289" s="70"/>
      <c r="R289" s="71"/>
      <c r="S289" s="71"/>
      <c r="T289" s="72"/>
      <c r="BA289" s="75"/>
      <c r="BB289" s="75"/>
      <c r="BC289" s="75"/>
      <c r="BD289" s="75"/>
      <c r="BE289" s="75"/>
      <c r="BF289" s="75"/>
      <c r="BG289" s="75"/>
      <c r="BH289" s="75"/>
      <c r="BR289" s="137"/>
    </row>
    <row r="290" spans="5:70" s="69" customFormat="1" ht="12.75" customHeight="1" x14ac:dyDescent="0.15">
      <c r="E290" s="73"/>
      <c r="F290" s="74"/>
      <c r="I290" s="75"/>
      <c r="J290" s="222"/>
      <c r="N290" s="70"/>
      <c r="R290" s="71"/>
      <c r="S290" s="71"/>
      <c r="T290" s="72"/>
      <c r="BA290" s="75"/>
      <c r="BB290" s="75"/>
      <c r="BC290" s="75"/>
      <c r="BD290" s="75"/>
      <c r="BE290" s="75"/>
      <c r="BF290" s="75"/>
      <c r="BG290" s="75"/>
      <c r="BH290" s="75"/>
      <c r="BR290" s="137"/>
    </row>
    <row r="291" spans="5:70" s="69" customFormat="1" ht="12.75" customHeight="1" x14ac:dyDescent="0.15">
      <c r="E291" s="73"/>
      <c r="F291" s="74"/>
      <c r="I291" s="75"/>
      <c r="J291" s="222"/>
      <c r="N291" s="70"/>
      <c r="R291" s="71"/>
      <c r="S291" s="71"/>
      <c r="T291" s="72"/>
      <c r="BA291" s="75"/>
      <c r="BB291" s="75"/>
      <c r="BC291" s="75"/>
      <c r="BD291" s="75"/>
      <c r="BE291" s="75"/>
      <c r="BF291" s="75"/>
      <c r="BG291" s="75"/>
      <c r="BH291" s="75"/>
      <c r="BR291" s="137"/>
    </row>
    <row r="292" spans="5:70" s="69" customFormat="1" ht="12.75" customHeight="1" x14ac:dyDescent="0.15">
      <c r="E292" s="73"/>
      <c r="F292" s="74"/>
      <c r="I292" s="75"/>
      <c r="J292" s="222"/>
      <c r="N292" s="70"/>
      <c r="R292" s="71"/>
      <c r="S292" s="71"/>
      <c r="T292" s="72"/>
      <c r="BA292" s="75"/>
      <c r="BB292" s="75"/>
      <c r="BC292" s="75"/>
      <c r="BD292" s="75"/>
      <c r="BE292" s="75"/>
      <c r="BF292" s="75"/>
      <c r="BG292" s="75"/>
      <c r="BH292" s="75"/>
      <c r="BR292" s="137"/>
    </row>
    <row r="293" spans="5:70" s="69" customFormat="1" ht="12.75" customHeight="1" x14ac:dyDescent="0.15">
      <c r="E293" s="73"/>
      <c r="F293" s="74"/>
      <c r="I293" s="75"/>
      <c r="J293" s="222"/>
      <c r="N293" s="70"/>
      <c r="R293" s="71"/>
      <c r="S293" s="71"/>
      <c r="T293" s="72"/>
      <c r="BA293" s="75"/>
      <c r="BB293" s="75"/>
      <c r="BC293" s="75"/>
      <c r="BD293" s="75"/>
      <c r="BE293" s="75"/>
      <c r="BF293" s="75"/>
      <c r="BG293" s="75"/>
      <c r="BH293" s="75"/>
      <c r="BR293" s="137"/>
    </row>
    <row r="294" spans="5:70" s="69" customFormat="1" ht="12.75" customHeight="1" x14ac:dyDescent="0.15">
      <c r="E294" s="73"/>
      <c r="F294" s="74"/>
      <c r="I294" s="75"/>
      <c r="J294" s="222"/>
      <c r="N294" s="70"/>
      <c r="R294" s="71"/>
      <c r="S294" s="71"/>
      <c r="T294" s="72"/>
      <c r="BA294" s="75"/>
      <c r="BB294" s="75"/>
      <c r="BC294" s="75"/>
      <c r="BD294" s="75"/>
      <c r="BE294" s="75"/>
      <c r="BF294" s="75"/>
      <c r="BG294" s="75"/>
      <c r="BH294" s="75"/>
      <c r="BR294" s="137"/>
    </row>
    <row r="295" spans="5:70" s="69" customFormat="1" ht="12.75" customHeight="1" x14ac:dyDescent="0.15">
      <c r="E295" s="73"/>
      <c r="F295" s="74"/>
      <c r="I295" s="75"/>
      <c r="J295" s="222"/>
      <c r="N295" s="70"/>
      <c r="R295" s="71"/>
      <c r="S295" s="71"/>
      <c r="T295" s="72"/>
      <c r="BA295" s="75"/>
      <c r="BB295" s="75"/>
      <c r="BC295" s="75"/>
      <c r="BD295" s="75"/>
      <c r="BE295" s="75"/>
      <c r="BF295" s="75"/>
      <c r="BG295" s="75"/>
      <c r="BH295" s="75"/>
      <c r="BR295" s="137"/>
    </row>
    <row r="296" spans="5:70" s="69" customFormat="1" ht="12.75" customHeight="1" x14ac:dyDescent="0.15">
      <c r="E296" s="73"/>
      <c r="F296" s="74"/>
      <c r="I296" s="75"/>
      <c r="J296" s="222"/>
      <c r="N296" s="70"/>
      <c r="R296" s="71"/>
      <c r="S296" s="71"/>
      <c r="T296" s="72"/>
      <c r="BA296" s="75"/>
      <c r="BB296" s="75"/>
      <c r="BC296" s="75"/>
      <c r="BD296" s="75"/>
      <c r="BE296" s="75"/>
      <c r="BF296" s="75"/>
      <c r="BG296" s="75"/>
      <c r="BH296" s="75"/>
      <c r="BR296" s="137"/>
    </row>
    <row r="297" spans="5:70" s="69" customFormat="1" ht="12.75" customHeight="1" x14ac:dyDescent="0.15">
      <c r="E297" s="73"/>
      <c r="F297" s="74"/>
      <c r="I297" s="75"/>
      <c r="J297" s="222"/>
      <c r="N297" s="70"/>
      <c r="R297" s="71"/>
      <c r="S297" s="71"/>
      <c r="T297" s="72"/>
      <c r="BA297" s="75"/>
      <c r="BB297" s="75"/>
      <c r="BC297" s="75"/>
      <c r="BD297" s="75"/>
      <c r="BE297" s="75"/>
      <c r="BF297" s="75"/>
      <c r="BG297" s="75"/>
      <c r="BH297" s="75"/>
      <c r="BR297" s="137"/>
    </row>
    <row r="298" spans="5:70" s="69" customFormat="1" ht="12.75" customHeight="1" x14ac:dyDescent="0.15">
      <c r="E298" s="73"/>
      <c r="F298" s="74"/>
      <c r="I298" s="75"/>
      <c r="J298" s="222"/>
      <c r="N298" s="70"/>
      <c r="R298" s="71"/>
      <c r="S298" s="71"/>
      <c r="T298" s="72"/>
      <c r="BA298" s="75"/>
      <c r="BB298" s="75"/>
      <c r="BC298" s="75"/>
      <c r="BD298" s="75"/>
      <c r="BE298" s="75"/>
      <c r="BF298" s="75"/>
      <c r="BG298" s="75"/>
      <c r="BH298" s="75"/>
      <c r="BR298" s="137"/>
    </row>
    <row r="299" spans="5:70" s="69" customFormat="1" ht="12.75" customHeight="1" x14ac:dyDescent="0.15">
      <c r="E299" s="73"/>
      <c r="F299" s="74"/>
      <c r="I299" s="75"/>
      <c r="J299" s="222"/>
      <c r="N299" s="70"/>
      <c r="R299" s="71"/>
      <c r="S299" s="71"/>
      <c r="T299" s="72"/>
      <c r="BA299" s="75"/>
      <c r="BB299" s="75"/>
      <c r="BC299" s="75"/>
      <c r="BD299" s="75"/>
      <c r="BE299" s="75"/>
      <c r="BF299" s="75"/>
      <c r="BG299" s="75"/>
      <c r="BH299" s="75"/>
      <c r="BR299" s="137"/>
    </row>
    <row r="300" spans="5:70" s="69" customFormat="1" ht="12.75" customHeight="1" x14ac:dyDescent="0.15">
      <c r="E300" s="73"/>
      <c r="F300" s="74"/>
      <c r="I300" s="75"/>
      <c r="J300" s="222"/>
      <c r="N300" s="70"/>
      <c r="R300" s="71"/>
      <c r="S300" s="71"/>
      <c r="T300" s="72"/>
      <c r="BA300" s="75"/>
      <c r="BB300" s="75"/>
      <c r="BC300" s="75"/>
      <c r="BD300" s="75"/>
      <c r="BE300" s="75"/>
      <c r="BF300" s="75"/>
      <c r="BG300" s="75"/>
      <c r="BH300" s="75"/>
      <c r="BR300" s="137"/>
    </row>
    <row r="301" spans="5:70" s="69" customFormat="1" ht="12.75" customHeight="1" x14ac:dyDescent="0.15">
      <c r="E301" s="73"/>
      <c r="F301" s="74"/>
      <c r="I301" s="75"/>
      <c r="J301" s="222"/>
      <c r="N301" s="70"/>
      <c r="R301" s="71"/>
      <c r="S301" s="71"/>
      <c r="T301" s="72"/>
      <c r="BA301" s="75"/>
      <c r="BB301" s="75"/>
      <c r="BC301" s="75"/>
      <c r="BD301" s="75"/>
      <c r="BE301" s="75"/>
      <c r="BF301" s="75"/>
      <c r="BG301" s="75"/>
      <c r="BH301" s="75"/>
      <c r="BR301" s="137"/>
    </row>
    <row r="302" spans="5:70" s="69" customFormat="1" ht="12.75" customHeight="1" x14ac:dyDescent="0.15">
      <c r="E302" s="73"/>
      <c r="F302" s="74"/>
      <c r="I302" s="75"/>
      <c r="J302" s="222"/>
      <c r="N302" s="70"/>
      <c r="R302" s="71"/>
      <c r="S302" s="71"/>
      <c r="T302" s="72"/>
      <c r="BA302" s="75"/>
      <c r="BB302" s="75"/>
      <c r="BC302" s="75"/>
      <c r="BD302" s="75"/>
      <c r="BE302" s="75"/>
      <c r="BF302" s="75"/>
      <c r="BG302" s="75"/>
      <c r="BH302" s="75"/>
      <c r="BR302" s="137"/>
    </row>
    <row r="303" spans="5:70" s="69" customFormat="1" ht="12.75" customHeight="1" x14ac:dyDescent="0.15">
      <c r="E303" s="73"/>
      <c r="F303" s="74"/>
      <c r="I303" s="75"/>
      <c r="J303" s="222"/>
      <c r="N303" s="70"/>
      <c r="R303" s="71"/>
      <c r="S303" s="71"/>
      <c r="T303" s="72"/>
      <c r="BA303" s="75"/>
      <c r="BB303" s="75"/>
      <c r="BC303" s="75"/>
      <c r="BD303" s="75"/>
      <c r="BE303" s="75"/>
      <c r="BF303" s="75"/>
      <c r="BG303" s="75"/>
      <c r="BH303" s="75"/>
      <c r="BR303" s="137"/>
    </row>
    <row r="304" spans="5:70" s="69" customFormat="1" ht="12.75" customHeight="1" x14ac:dyDescent="0.15">
      <c r="E304" s="73"/>
      <c r="F304" s="74"/>
      <c r="I304" s="75"/>
      <c r="J304" s="222"/>
      <c r="N304" s="70"/>
      <c r="R304" s="71"/>
      <c r="S304" s="71"/>
      <c r="T304" s="72"/>
      <c r="BA304" s="75"/>
      <c r="BB304" s="75"/>
      <c r="BC304" s="75"/>
      <c r="BD304" s="75"/>
      <c r="BE304" s="75"/>
      <c r="BF304" s="75"/>
      <c r="BG304" s="75"/>
      <c r="BH304" s="75"/>
      <c r="BR304" s="137"/>
    </row>
    <row r="305" spans="5:70" s="69" customFormat="1" ht="12.75" customHeight="1" x14ac:dyDescent="0.15">
      <c r="E305" s="73"/>
      <c r="F305" s="74"/>
      <c r="I305" s="75"/>
      <c r="J305" s="222"/>
      <c r="N305" s="70"/>
      <c r="R305" s="71"/>
      <c r="S305" s="71"/>
      <c r="T305" s="72"/>
      <c r="BA305" s="75"/>
      <c r="BB305" s="75"/>
      <c r="BC305" s="75"/>
      <c r="BD305" s="75"/>
      <c r="BE305" s="75"/>
      <c r="BF305" s="75"/>
      <c r="BG305" s="75"/>
      <c r="BH305" s="75"/>
      <c r="BR305" s="137"/>
    </row>
    <row r="306" spans="5:70" s="69" customFormat="1" ht="12.75" customHeight="1" x14ac:dyDescent="0.15">
      <c r="E306" s="73"/>
      <c r="F306" s="74"/>
      <c r="I306" s="75"/>
      <c r="J306" s="222"/>
      <c r="N306" s="70"/>
      <c r="R306" s="71"/>
      <c r="S306" s="71"/>
      <c r="T306" s="72"/>
      <c r="BA306" s="75"/>
      <c r="BB306" s="75"/>
      <c r="BC306" s="75"/>
      <c r="BD306" s="75"/>
      <c r="BE306" s="75"/>
      <c r="BF306" s="75"/>
      <c r="BG306" s="75"/>
      <c r="BH306" s="75"/>
      <c r="BR306" s="137"/>
    </row>
    <row r="307" spans="5:70" s="69" customFormat="1" ht="12.75" customHeight="1" x14ac:dyDescent="0.15">
      <c r="E307" s="73"/>
      <c r="F307" s="74"/>
      <c r="I307" s="75"/>
      <c r="J307" s="222"/>
      <c r="N307" s="70"/>
      <c r="R307" s="71"/>
      <c r="S307" s="71"/>
      <c r="T307" s="72"/>
      <c r="BA307" s="75"/>
      <c r="BB307" s="75"/>
      <c r="BC307" s="75"/>
      <c r="BD307" s="75"/>
      <c r="BE307" s="75"/>
      <c r="BF307" s="75"/>
      <c r="BG307" s="75"/>
      <c r="BH307" s="75"/>
      <c r="BR307" s="137"/>
    </row>
    <row r="308" spans="5:70" s="69" customFormat="1" ht="12.75" customHeight="1" x14ac:dyDescent="0.15">
      <c r="E308" s="73"/>
      <c r="F308" s="74"/>
      <c r="I308" s="75"/>
      <c r="J308" s="222"/>
      <c r="N308" s="70"/>
      <c r="R308" s="71"/>
      <c r="S308" s="71"/>
      <c r="T308" s="72"/>
      <c r="BA308" s="75"/>
      <c r="BB308" s="75"/>
      <c r="BC308" s="75"/>
      <c r="BD308" s="75"/>
      <c r="BE308" s="75"/>
      <c r="BF308" s="75"/>
      <c r="BG308" s="75"/>
      <c r="BH308" s="75"/>
      <c r="BR308" s="137"/>
    </row>
    <row r="309" spans="5:70" s="69" customFormat="1" ht="12.75" customHeight="1" x14ac:dyDescent="0.15">
      <c r="E309" s="73"/>
      <c r="F309" s="74"/>
      <c r="I309" s="75"/>
      <c r="J309" s="222"/>
      <c r="N309" s="70"/>
      <c r="R309" s="71"/>
      <c r="S309" s="71"/>
      <c r="T309" s="72"/>
      <c r="BA309" s="75"/>
      <c r="BB309" s="75"/>
      <c r="BC309" s="75"/>
      <c r="BD309" s="75"/>
      <c r="BE309" s="75"/>
      <c r="BF309" s="75"/>
      <c r="BG309" s="75"/>
      <c r="BH309" s="75"/>
      <c r="BR309" s="137"/>
    </row>
    <row r="310" spans="5:70" s="69" customFormat="1" ht="12.75" customHeight="1" x14ac:dyDescent="0.15">
      <c r="E310" s="73"/>
      <c r="F310" s="74"/>
      <c r="I310" s="75"/>
      <c r="J310" s="222"/>
      <c r="N310" s="70"/>
      <c r="R310" s="71"/>
      <c r="S310" s="71"/>
      <c r="T310" s="72"/>
      <c r="BA310" s="75"/>
      <c r="BB310" s="75"/>
      <c r="BC310" s="75"/>
      <c r="BD310" s="75"/>
      <c r="BE310" s="75"/>
      <c r="BF310" s="75"/>
      <c r="BG310" s="75"/>
      <c r="BH310" s="75"/>
      <c r="BR310" s="137"/>
    </row>
    <row r="311" spans="5:70" s="69" customFormat="1" ht="12.75" customHeight="1" x14ac:dyDescent="0.15">
      <c r="E311" s="73"/>
      <c r="F311" s="74"/>
      <c r="I311" s="75"/>
      <c r="J311" s="222"/>
      <c r="N311" s="70"/>
      <c r="R311" s="71"/>
      <c r="S311" s="71"/>
      <c r="T311" s="72"/>
      <c r="BA311" s="75"/>
      <c r="BB311" s="75"/>
      <c r="BC311" s="75"/>
      <c r="BD311" s="75"/>
      <c r="BE311" s="75"/>
      <c r="BF311" s="75"/>
      <c r="BG311" s="75"/>
      <c r="BH311" s="75"/>
      <c r="BR311" s="137"/>
    </row>
    <row r="312" spans="5:70" s="69" customFormat="1" ht="12.75" customHeight="1" x14ac:dyDescent="0.15">
      <c r="E312" s="73"/>
      <c r="F312" s="74"/>
      <c r="I312" s="75"/>
      <c r="J312" s="222"/>
      <c r="N312" s="70"/>
      <c r="R312" s="71"/>
      <c r="S312" s="71"/>
      <c r="T312" s="72"/>
      <c r="BA312" s="75"/>
      <c r="BB312" s="75"/>
      <c r="BC312" s="75"/>
      <c r="BD312" s="75"/>
      <c r="BE312" s="75"/>
      <c r="BF312" s="75"/>
      <c r="BG312" s="75"/>
      <c r="BH312" s="75"/>
      <c r="BR312" s="137"/>
    </row>
    <row r="313" spans="5:70" s="69" customFormat="1" ht="12.75" customHeight="1" x14ac:dyDescent="0.15">
      <c r="E313" s="73"/>
      <c r="F313" s="74"/>
      <c r="I313" s="75"/>
      <c r="J313" s="222"/>
      <c r="N313" s="70"/>
      <c r="R313" s="71"/>
      <c r="S313" s="71"/>
      <c r="T313" s="72"/>
      <c r="BA313" s="75"/>
      <c r="BB313" s="75"/>
      <c r="BC313" s="75"/>
      <c r="BD313" s="75"/>
      <c r="BE313" s="75"/>
      <c r="BF313" s="75"/>
      <c r="BG313" s="75"/>
      <c r="BH313" s="75"/>
      <c r="BR313" s="137"/>
    </row>
    <row r="314" spans="5:70" s="69" customFormat="1" ht="12.75" customHeight="1" x14ac:dyDescent="0.15">
      <c r="E314" s="73"/>
      <c r="F314" s="74"/>
      <c r="I314" s="75"/>
      <c r="J314" s="222"/>
      <c r="N314" s="70"/>
      <c r="R314" s="71"/>
      <c r="S314" s="71"/>
      <c r="T314" s="72"/>
      <c r="BA314" s="75"/>
      <c r="BB314" s="75"/>
      <c r="BC314" s="75"/>
      <c r="BD314" s="75"/>
      <c r="BE314" s="75"/>
      <c r="BF314" s="75"/>
      <c r="BG314" s="75"/>
      <c r="BH314" s="75"/>
      <c r="BR314" s="137"/>
    </row>
    <row r="315" spans="5:70" s="69" customFormat="1" ht="12.75" customHeight="1" x14ac:dyDescent="0.15">
      <c r="E315" s="73"/>
      <c r="F315" s="74"/>
      <c r="I315" s="75"/>
      <c r="J315" s="222"/>
      <c r="N315" s="70"/>
      <c r="R315" s="71"/>
      <c r="S315" s="71"/>
      <c r="T315" s="72"/>
      <c r="BA315" s="75"/>
      <c r="BB315" s="75"/>
      <c r="BC315" s="75"/>
      <c r="BD315" s="75"/>
      <c r="BE315" s="75"/>
      <c r="BF315" s="75"/>
      <c r="BG315" s="75"/>
      <c r="BH315" s="75"/>
      <c r="BR315" s="137"/>
    </row>
    <row r="316" spans="5:70" s="69" customFormat="1" ht="12.75" customHeight="1" x14ac:dyDescent="0.15">
      <c r="E316" s="73"/>
      <c r="F316" s="74"/>
      <c r="I316" s="75"/>
      <c r="J316" s="222"/>
      <c r="N316" s="70"/>
      <c r="R316" s="71"/>
      <c r="S316" s="71"/>
      <c r="T316" s="72"/>
      <c r="BA316" s="75"/>
      <c r="BB316" s="75"/>
      <c r="BC316" s="75"/>
      <c r="BD316" s="75"/>
      <c r="BE316" s="75"/>
      <c r="BF316" s="75"/>
      <c r="BG316" s="75"/>
      <c r="BH316" s="75"/>
      <c r="BR316" s="137"/>
    </row>
    <row r="317" spans="5:70" s="69" customFormat="1" ht="12.75" customHeight="1" x14ac:dyDescent="0.15">
      <c r="E317" s="73"/>
      <c r="F317" s="74"/>
      <c r="I317" s="75"/>
      <c r="J317" s="222"/>
      <c r="N317" s="70"/>
      <c r="R317" s="71"/>
      <c r="S317" s="71"/>
      <c r="T317" s="72"/>
      <c r="BA317" s="75"/>
      <c r="BB317" s="75"/>
      <c r="BC317" s="75"/>
      <c r="BD317" s="75"/>
      <c r="BE317" s="75"/>
      <c r="BF317" s="75"/>
      <c r="BG317" s="75"/>
      <c r="BH317" s="75"/>
      <c r="BR317" s="137"/>
    </row>
    <row r="318" spans="5:70" s="69" customFormat="1" ht="12.75" customHeight="1" x14ac:dyDescent="0.15">
      <c r="E318" s="73"/>
      <c r="F318" s="74"/>
      <c r="I318" s="75"/>
      <c r="J318" s="222"/>
      <c r="N318" s="70"/>
      <c r="R318" s="71"/>
      <c r="S318" s="71"/>
      <c r="T318" s="72"/>
      <c r="BA318" s="75"/>
      <c r="BB318" s="75"/>
      <c r="BC318" s="75"/>
      <c r="BD318" s="75"/>
      <c r="BE318" s="75"/>
      <c r="BF318" s="75"/>
      <c r="BG318" s="75"/>
      <c r="BH318" s="75"/>
      <c r="BR318" s="137"/>
    </row>
    <row r="319" spans="5:70" s="69" customFormat="1" ht="12.75" customHeight="1" x14ac:dyDescent="0.15">
      <c r="E319" s="73"/>
      <c r="F319" s="74"/>
      <c r="I319" s="75"/>
      <c r="J319" s="222"/>
      <c r="N319" s="70"/>
      <c r="R319" s="71"/>
      <c r="S319" s="71"/>
      <c r="T319" s="72"/>
      <c r="BA319" s="75"/>
      <c r="BB319" s="75"/>
      <c r="BC319" s="75"/>
      <c r="BD319" s="75"/>
      <c r="BE319" s="75"/>
      <c r="BF319" s="75"/>
      <c r="BG319" s="75"/>
      <c r="BH319" s="75"/>
      <c r="BR319" s="137"/>
    </row>
    <row r="320" spans="5:70" s="69" customFormat="1" ht="12.75" customHeight="1" x14ac:dyDescent="0.15">
      <c r="E320" s="73"/>
      <c r="F320" s="74"/>
      <c r="I320" s="75"/>
      <c r="J320" s="222"/>
      <c r="N320" s="70"/>
      <c r="R320" s="71"/>
      <c r="S320" s="71"/>
      <c r="T320" s="72"/>
      <c r="BA320" s="75"/>
      <c r="BB320" s="75"/>
      <c r="BC320" s="75"/>
      <c r="BD320" s="75"/>
      <c r="BE320" s="75"/>
      <c r="BF320" s="75"/>
      <c r="BG320" s="75"/>
      <c r="BH320" s="75"/>
      <c r="BR320" s="137"/>
    </row>
    <row r="321" spans="5:70" s="69" customFormat="1" ht="12.75" customHeight="1" x14ac:dyDescent="0.15">
      <c r="E321" s="73"/>
      <c r="F321" s="74"/>
      <c r="I321" s="75"/>
      <c r="J321" s="222"/>
      <c r="N321" s="70"/>
      <c r="R321" s="71"/>
      <c r="S321" s="71"/>
      <c r="T321" s="72"/>
      <c r="BA321" s="75"/>
      <c r="BB321" s="75"/>
      <c r="BC321" s="75"/>
      <c r="BD321" s="75"/>
      <c r="BE321" s="75"/>
      <c r="BF321" s="75"/>
      <c r="BG321" s="75"/>
      <c r="BH321" s="75"/>
      <c r="BR321" s="137"/>
    </row>
    <row r="322" spans="5:70" s="69" customFormat="1" ht="12.75" customHeight="1" x14ac:dyDescent="0.15">
      <c r="E322" s="73"/>
      <c r="F322" s="74"/>
      <c r="I322" s="75"/>
      <c r="J322" s="222"/>
      <c r="N322" s="70"/>
      <c r="R322" s="71"/>
      <c r="S322" s="71"/>
      <c r="T322" s="72"/>
      <c r="BA322" s="75"/>
      <c r="BB322" s="75"/>
      <c r="BC322" s="75"/>
      <c r="BD322" s="75"/>
      <c r="BE322" s="75"/>
      <c r="BF322" s="75"/>
      <c r="BG322" s="75"/>
      <c r="BH322" s="75"/>
      <c r="BR322" s="137"/>
    </row>
    <row r="323" spans="5:70" s="69" customFormat="1" ht="12.75" customHeight="1" x14ac:dyDescent="0.15">
      <c r="E323" s="73"/>
      <c r="F323" s="74"/>
      <c r="I323" s="75"/>
      <c r="J323" s="222"/>
      <c r="N323" s="70"/>
      <c r="R323" s="71"/>
      <c r="S323" s="71"/>
      <c r="T323" s="72"/>
      <c r="BA323" s="75"/>
      <c r="BB323" s="75"/>
      <c r="BC323" s="75"/>
      <c r="BD323" s="75"/>
      <c r="BE323" s="75"/>
      <c r="BF323" s="75"/>
      <c r="BG323" s="75"/>
      <c r="BH323" s="75"/>
      <c r="BR323" s="137"/>
    </row>
    <row r="324" spans="5:70" s="69" customFormat="1" ht="12.75" customHeight="1" x14ac:dyDescent="0.15">
      <c r="E324" s="73"/>
      <c r="F324" s="74"/>
      <c r="I324" s="75"/>
      <c r="J324" s="222"/>
      <c r="N324" s="70"/>
      <c r="R324" s="71"/>
      <c r="S324" s="71"/>
      <c r="T324" s="72"/>
      <c r="BA324" s="75"/>
      <c r="BB324" s="75"/>
      <c r="BC324" s="75"/>
      <c r="BD324" s="75"/>
      <c r="BE324" s="75"/>
      <c r="BF324" s="75"/>
      <c r="BG324" s="75"/>
      <c r="BH324" s="75"/>
      <c r="BR324" s="137"/>
    </row>
    <row r="325" spans="5:70" s="69" customFormat="1" ht="12.75" customHeight="1" x14ac:dyDescent="0.15">
      <c r="E325" s="73"/>
      <c r="F325" s="74"/>
      <c r="I325" s="75"/>
      <c r="J325" s="222"/>
      <c r="N325" s="70"/>
      <c r="R325" s="71"/>
      <c r="S325" s="71"/>
      <c r="T325" s="72"/>
      <c r="BA325" s="75"/>
      <c r="BB325" s="75"/>
      <c r="BC325" s="75"/>
      <c r="BD325" s="75"/>
      <c r="BE325" s="75"/>
      <c r="BF325" s="75"/>
      <c r="BG325" s="75"/>
      <c r="BH325" s="75"/>
      <c r="BR325" s="137"/>
    </row>
    <row r="326" spans="5:70" s="69" customFormat="1" ht="12.75" customHeight="1" x14ac:dyDescent="0.15">
      <c r="E326" s="73"/>
      <c r="F326" s="74"/>
      <c r="I326" s="75"/>
      <c r="J326" s="222"/>
      <c r="N326" s="70"/>
      <c r="R326" s="71"/>
      <c r="S326" s="71"/>
      <c r="T326" s="72"/>
      <c r="BA326" s="75"/>
      <c r="BB326" s="75"/>
      <c r="BC326" s="75"/>
      <c r="BD326" s="75"/>
      <c r="BE326" s="75"/>
      <c r="BF326" s="75"/>
      <c r="BG326" s="75"/>
      <c r="BH326" s="75"/>
      <c r="BR326" s="137"/>
    </row>
    <row r="327" spans="5:70" s="69" customFormat="1" ht="12.75" customHeight="1" x14ac:dyDescent="0.15">
      <c r="E327" s="73"/>
      <c r="F327" s="74"/>
      <c r="I327" s="75"/>
      <c r="J327" s="222"/>
      <c r="N327" s="70"/>
      <c r="R327" s="71"/>
      <c r="S327" s="71"/>
      <c r="T327" s="72"/>
      <c r="BA327" s="75"/>
      <c r="BB327" s="75"/>
      <c r="BC327" s="75"/>
      <c r="BD327" s="75"/>
      <c r="BE327" s="75"/>
      <c r="BF327" s="75"/>
      <c r="BG327" s="75"/>
      <c r="BH327" s="75"/>
      <c r="BR327" s="137"/>
    </row>
    <row r="328" spans="5:70" s="69" customFormat="1" ht="12.75" customHeight="1" x14ac:dyDescent="0.15">
      <c r="E328" s="73"/>
      <c r="F328" s="74"/>
      <c r="I328" s="75"/>
      <c r="J328" s="222"/>
      <c r="N328" s="70"/>
      <c r="R328" s="71"/>
      <c r="S328" s="71"/>
      <c r="T328" s="72"/>
      <c r="BA328" s="75"/>
      <c r="BB328" s="75"/>
      <c r="BC328" s="75"/>
      <c r="BD328" s="75"/>
      <c r="BE328" s="75"/>
      <c r="BF328" s="75"/>
      <c r="BG328" s="75"/>
      <c r="BH328" s="75"/>
      <c r="BR328" s="137"/>
    </row>
    <row r="329" spans="5:70" s="69" customFormat="1" ht="12.75" customHeight="1" x14ac:dyDescent="0.15">
      <c r="E329" s="73"/>
      <c r="F329" s="74"/>
      <c r="I329" s="75"/>
      <c r="J329" s="222"/>
      <c r="N329" s="70"/>
      <c r="R329" s="71"/>
      <c r="S329" s="71"/>
      <c r="T329" s="72"/>
      <c r="BA329" s="75"/>
      <c r="BB329" s="75"/>
      <c r="BC329" s="75"/>
      <c r="BD329" s="75"/>
      <c r="BE329" s="75"/>
      <c r="BF329" s="75"/>
      <c r="BG329" s="75"/>
      <c r="BH329" s="75"/>
      <c r="BR329" s="137"/>
    </row>
    <row r="330" spans="5:70" s="69" customFormat="1" ht="12.75" customHeight="1" x14ac:dyDescent="0.15">
      <c r="E330" s="73"/>
      <c r="F330" s="74"/>
      <c r="I330" s="75"/>
      <c r="J330" s="222"/>
      <c r="N330" s="70"/>
      <c r="R330" s="71"/>
      <c r="S330" s="71"/>
      <c r="T330" s="72"/>
      <c r="BA330" s="75"/>
      <c r="BB330" s="75"/>
      <c r="BC330" s="75"/>
      <c r="BD330" s="75"/>
      <c r="BE330" s="75"/>
      <c r="BF330" s="75"/>
      <c r="BG330" s="75"/>
      <c r="BH330" s="75"/>
      <c r="BR330" s="137"/>
    </row>
    <row r="331" spans="5:70" s="69" customFormat="1" ht="12.75" customHeight="1" x14ac:dyDescent="0.15">
      <c r="E331" s="73"/>
      <c r="F331" s="74"/>
      <c r="I331" s="75"/>
      <c r="J331" s="222"/>
      <c r="N331" s="70"/>
      <c r="R331" s="71"/>
      <c r="S331" s="71"/>
      <c r="T331" s="72"/>
      <c r="BA331" s="75"/>
      <c r="BB331" s="75"/>
      <c r="BC331" s="75"/>
      <c r="BD331" s="75"/>
      <c r="BE331" s="75"/>
      <c r="BF331" s="75"/>
      <c r="BG331" s="75"/>
      <c r="BH331" s="75"/>
      <c r="BR331" s="137"/>
    </row>
    <row r="332" spans="5:70" s="69" customFormat="1" ht="12.75" customHeight="1" x14ac:dyDescent="0.15">
      <c r="E332" s="73"/>
      <c r="F332" s="74"/>
      <c r="I332" s="75"/>
      <c r="J332" s="222"/>
      <c r="N332" s="70"/>
      <c r="R332" s="71"/>
      <c r="S332" s="71"/>
      <c r="T332" s="72"/>
      <c r="BA332" s="75"/>
      <c r="BB332" s="75"/>
      <c r="BC332" s="75"/>
      <c r="BD332" s="75"/>
      <c r="BE332" s="75"/>
      <c r="BF332" s="75"/>
      <c r="BG332" s="75"/>
      <c r="BH332" s="75"/>
      <c r="BR332" s="137"/>
    </row>
    <row r="333" spans="5:70" s="69" customFormat="1" ht="12.75" customHeight="1" x14ac:dyDescent="0.15">
      <c r="E333" s="73"/>
      <c r="F333" s="74"/>
      <c r="I333" s="75"/>
      <c r="J333" s="222"/>
      <c r="N333" s="70"/>
      <c r="R333" s="71"/>
      <c r="S333" s="71"/>
      <c r="T333" s="72"/>
      <c r="BA333" s="75"/>
      <c r="BB333" s="75"/>
      <c r="BC333" s="75"/>
      <c r="BD333" s="75"/>
      <c r="BE333" s="75"/>
      <c r="BF333" s="75"/>
      <c r="BG333" s="75"/>
      <c r="BH333" s="75"/>
      <c r="BR333" s="137"/>
    </row>
    <row r="334" spans="5:70" s="69" customFormat="1" ht="12.75" customHeight="1" x14ac:dyDescent="0.15">
      <c r="E334" s="73"/>
      <c r="F334" s="74"/>
      <c r="I334" s="75"/>
      <c r="J334" s="222"/>
      <c r="N334" s="70"/>
      <c r="R334" s="71"/>
      <c r="S334" s="71"/>
      <c r="T334" s="72"/>
      <c r="BA334" s="75"/>
      <c r="BB334" s="75"/>
      <c r="BC334" s="75"/>
      <c r="BD334" s="75"/>
      <c r="BE334" s="75"/>
      <c r="BF334" s="75"/>
      <c r="BG334" s="75"/>
      <c r="BH334" s="75"/>
      <c r="BR334" s="137"/>
    </row>
    <row r="335" spans="5:70" s="69" customFormat="1" ht="12.75" customHeight="1" x14ac:dyDescent="0.15">
      <c r="E335" s="73"/>
      <c r="F335" s="74"/>
      <c r="I335" s="75"/>
      <c r="J335" s="222"/>
      <c r="N335" s="70"/>
      <c r="R335" s="71"/>
      <c r="S335" s="71"/>
      <c r="T335" s="72"/>
      <c r="BA335" s="75"/>
      <c r="BB335" s="75"/>
      <c r="BC335" s="75"/>
      <c r="BD335" s="75"/>
      <c r="BE335" s="75"/>
      <c r="BF335" s="75"/>
      <c r="BG335" s="75"/>
      <c r="BH335" s="75"/>
      <c r="BR335" s="137"/>
    </row>
    <row r="336" spans="5:70" s="69" customFormat="1" ht="12.75" customHeight="1" x14ac:dyDescent="0.15">
      <c r="E336" s="73"/>
      <c r="F336" s="74"/>
      <c r="I336" s="75"/>
      <c r="J336" s="222"/>
      <c r="N336" s="70"/>
      <c r="R336" s="71"/>
      <c r="S336" s="71"/>
      <c r="T336" s="72"/>
      <c r="BA336" s="75"/>
      <c r="BB336" s="75"/>
      <c r="BC336" s="75"/>
      <c r="BD336" s="75"/>
      <c r="BE336" s="75"/>
      <c r="BF336" s="75"/>
      <c r="BG336" s="75"/>
      <c r="BH336" s="75"/>
      <c r="BR336" s="137"/>
    </row>
    <row r="337" spans="5:70" s="69" customFormat="1" ht="12.75" customHeight="1" x14ac:dyDescent="0.15">
      <c r="E337" s="73"/>
      <c r="F337" s="74"/>
      <c r="I337" s="75"/>
      <c r="J337" s="222"/>
      <c r="N337" s="70"/>
      <c r="R337" s="71"/>
      <c r="S337" s="71"/>
      <c r="T337" s="72"/>
      <c r="BA337" s="75"/>
      <c r="BB337" s="75"/>
      <c r="BC337" s="75"/>
      <c r="BD337" s="75"/>
      <c r="BE337" s="75"/>
      <c r="BF337" s="75"/>
      <c r="BG337" s="75"/>
      <c r="BH337" s="75"/>
      <c r="BR337" s="137"/>
    </row>
    <row r="338" spans="5:70" s="69" customFormat="1" ht="12.75" customHeight="1" x14ac:dyDescent="0.15">
      <c r="E338" s="73"/>
      <c r="F338" s="74"/>
      <c r="I338" s="75"/>
      <c r="J338" s="222"/>
      <c r="N338" s="70"/>
      <c r="R338" s="71"/>
      <c r="S338" s="71"/>
      <c r="T338" s="72"/>
      <c r="BA338" s="75"/>
      <c r="BB338" s="75"/>
      <c r="BC338" s="75"/>
      <c r="BD338" s="75"/>
      <c r="BE338" s="75"/>
      <c r="BF338" s="75"/>
      <c r="BG338" s="75"/>
      <c r="BH338" s="75"/>
      <c r="BR338" s="137"/>
    </row>
    <row r="339" spans="5:70" s="69" customFormat="1" ht="12.75" customHeight="1" x14ac:dyDescent="0.15">
      <c r="E339" s="73"/>
      <c r="F339" s="74"/>
      <c r="I339" s="75"/>
      <c r="J339" s="222"/>
      <c r="N339" s="70"/>
      <c r="R339" s="71"/>
      <c r="S339" s="71"/>
      <c r="T339" s="72"/>
      <c r="BA339" s="75"/>
      <c r="BB339" s="75"/>
      <c r="BC339" s="75"/>
      <c r="BD339" s="75"/>
      <c r="BE339" s="75"/>
      <c r="BF339" s="75"/>
      <c r="BG339" s="75"/>
      <c r="BH339" s="75"/>
      <c r="BR339" s="137"/>
    </row>
    <row r="340" spans="5:70" s="69" customFormat="1" ht="12.75" customHeight="1" x14ac:dyDescent="0.15">
      <c r="E340" s="73"/>
      <c r="F340" s="74"/>
      <c r="I340" s="75"/>
      <c r="J340" s="222"/>
      <c r="N340" s="70"/>
      <c r="R340" s="71"/>
      <c r="S340" s="71"/>
      <c r="T340" s="72"/>
      <c r="BA340" s="75"/>
      <c r="BB340" s="75"/>
      <c r="BC340" s="75"/>
      <c r="BD340" s="75"/>
      <c r="BE340" s="75"/>
      <c r="BF340" s="75"/>
      <c r="BG340" s="75"/>
      <c r="BH340" s="75"/>
      <c r="BR340" s="137"/>
    </row>
    <row r="341" spans="5:70" s="69" customFormat="1" ht="12.75" customHeight="1" x14ac:dyDescent="0.15">
      <c r="E341" s="73"/>
      <c r="F341" s="74"/>
      <c r="I341" s="75"/>
      <c r="J341" s="222"/>
      <c r="N341" s="70"/>
      <c r="R341" s="71"/>
      <c r="S341" s="71"/>
      <c r="T341" s="72"/>
      <c r="BA341" s="75"/>
      <c r="BB341" s="75"/>
      <c r="BC341" s="75"/>
      <c r="BD341" s="75"/>
      <c r="BE341" s="75"/>
      <c r="BF341" s="75"/>
      <c r="BG341" s="75"/>
      <c r="BH341" s="75"/>
      <c r="BR341" s="137"/>
    </row>
    <row r="342" spans="5:70" s="69" customFormat="1" ht="12.75" customHeight="1" x14ac:dyDescent="0.15">
      <c r="E342" s="73"/>
      <c r="F342" s="74"/>
      <c r="I342" s="75"/>
      <c r="J342" s="222"/>
      <c r="N342" s="70"/>
      <c r="R342" s="71"/>
      <c r="S342" s="71"/>
      <c r="T342" s="72"/>
      <c r="BA342" s="75"/>
      <c r="BB342" s="75"/>
      <c r="BC342" s="75"/>
      <c r="BD342" s="75"/>
      <c r="BE342" s="75"/>
      <c r="BF342" s="75"/>
      <c r="BG342" s="75"/>
      <c r="BH342" s="75"/>
      <c r="BR342" s="137"/>
    </row>
    <row r="343" spans="5:70" s="69" customFormat="1" ht="12.75" customHeight="1" x14ac:dyDescent="0.15">
      <c r="E343" s="73"/>
      <c r="F343" s="74"/>
      <c r="I343" s="75"/>
      <c r="J343" s="222"/>
      <c r="N343" s="70"/>
      <c r="R343" s="71"/>
      <c r="S343" s="71"/>
      <c r="T343" s="72"/>
      <c r="BA343" s="75"/>
      <c r="BB343" s="75"/>
      <c r="BC343" s="75"/>
      <c r="BD343" s="75"/>
      <c r="BE343" s="75"/>
      <c r="BF343" s="75"/>
      <c r="BG343" s="75"/>
      <c r="BH343" s="75"/>
      <c r="BR343" s="137"/>
    </row>
    <row r="344" spans="5:70" s="69" customFormat="1" ht="12.75" customHeight="1" x14ac:dyDescent="0.15">
      <c r="E344" s="73"/>
      <c r="F344" s="74"/>
      <c r="I344" s="75"/>
      <c r="J344" s="222"/>
      <c r="N344" s="70"/>
      <c r="R344" s="71"/>
      <c r="S344" s="71"/>
      <c r="T344" s="72"/>
      <c r="BA344" s="75"/>
      <c r="BB344" s="75"/>
      <c r="BC344" s="75"/>
      <c r="BD344" s="75"/>
      <c r="BE344" s="75"/>
      <c r="BF344" s="75"/>
      <c r="BG344" s="75"/>
      <c r="BH344" s="75"/>
      <c r="BR344" s="137"/>
    </row>
    <row r="345" spans="5:70" s="69" customFormat="1" ht="12.75" customHeight="1" x14ac:dyDescent="0.15">
      <c r="E345" s="73"/>
      <c r="F345" s="74"/>
      <c r="I345" s="75"/>
      <c r="J345" s="222"/>
      <c r="N345" s="70"/>
      <c r="R345" s="71"/>
      <c r="S345" s="71"/>
      <c r="T345" s="72"/>
      <c r="BA345" s="75"/>
      <c r="BB345" s="75"/>
      <c r="BC345" s="75"/>
      <c r="BD345" s="75"/>
      <c r="BE345" s="75"/>
      <c r="BF345" s="75"/>
      <c r="BG345" s="75"/>
      <c r="BH345" s="75"/>
      <c r="BR345" s="137"/>
    </row>
    <row r="346" spans="5:70" s="69" customFormat="1" ht="12.75" customHeight="1" x14ac:dyDescent="0.15">
      <c r="E346" s="73"/>
      <c r="F346" s="74"/>
      <c r="I346" s="75"/>
      <c r="J346" s="222"/>
      <c r="N346" s="70"/>
      <c r="R346" s="71"/>
      <c r="S346" s="71"/>
      <c r="T346" s="72"/>
      <c r="BA346" s="75"/>
      <c r="BB346" s="75"/>
      <c r="BC346" s="75"/>
      <c r="BD346" s="75"/>
      <c r="BE346" s="75"/>
      <c r="BF346" s="75"/>
      <c r="BG346" s="75"/>
      <c r="BH346" s="75"/>
      <c r="BR346" s="137"/>
    </row>
    <row r="347" spans="5:70" s="69" customFormat="1" ht="12.75" customHeight="1" x14ac:dyDescent="0.15">
      <c r="E347" s="73"/>
      <c r="F347" s="74"/>
      <c r="I347" s="75"/>
      <c r="J347" s="222"/>
      <c r="N347" s="70"/>
      <c r="R347" s="71"/>
      <c r="S347" s="71"/>
      <c r="T347" s="72"/>
      <c r="BA347" s="75"/>
      <c r="BB347" s="75"/>
      <c r="BC347" s="75"/>
      <c r="BD347" s="75"/>
      <c r="BE347" s="75"/>
      <c r="BF347" s="75"/>
      <c r="BG347" s="75"/>
      <c r="BH347" s="75"/>
      <c r="BR347" s="137"/>
    </row>
    <row r="348" spans="5:70" s="69" customFormat="1" ht="12.75" customHeight="1" x14ac:dyDescent="0.15">
      <c r="E348" s="73"/>
      <c r="F348" s="74"/>
      <c r="I348" s="75"/>
      <c r="J348" s="222"/>
      <c r="N348" s="70"/>
      <c r="R348" s="71"/>
      <c r="S348" s="71"/>
      <c r="T348" s="72"/>
      <c r="BA348" s="75"/>
      <c r="BB348" s="75"/>
      <c r="BC348" s="75"/>
      <c r="BD348" s="75"/>
      <c r="BE348" s="75"/>
      <c r="BF348" s="75"/>
      <c r="BG348" s="75"/>
      <c r="BH348" s="75"/>
      <c r="BR348" s="137"/>
    </row>
    <row r="349" spans="5:70" s="69" customFormat="1" ht="12.75" customHeight="1" x14ac:dyDescent="0.15">
      <c r="E349" s="73"/>
      <c r="F349" s="74"/>
      <c r="I349" s="75"/>
      <c r="J349" s="222"/>
      <c r="N349" s="70"/>
      <c r="R349" s="71"/>
      <c r="S349" s="71"/>
      <c r="T349" s="72"/>
      <c r="BA349" s="75"/>
      <c r="BB349" s="75"/>
      <c r="BC349" s="75"/>
      <c r="BD349" s="75"/>
      <c r="BE349" s="75"/>
      <c r="BF349" s="75"/>
      <c r="BG349" s="75"/>
      <c r="BH349" s="75"/>
      <c r="BR349" s="137"/>
    </row>
    <row r="350" spans="5:70" s="69" customFormat="1" ht="12.75" customHeight="1" x14ac:dyDescent="0.15">
      <c r="E350" s="73"/>
      <c r="F350" s="74"/>
      <c r="I350" s="75"/>
      <c r="J350" s="222"/>
      <c r="N350" s="70"/>
      <c r="R350" s="71"/>
      <c r="S350" s="71"/>
      <c r="T350" s="72"/>
      <c r="BA350" s="75"/>
      <c r="BB350" s="75"/>
      <c r="BC350" s="75"/>
      <c r="BD350" s="75"/>
      <c r="BE350" s="75"/>
      <c r="BF350" s="75"/>
      <c r="BG350" s="75"/>
      <c r="BH350" s="75"/>
      <c r="BR350" s="137"/>
    </row>
    <row r="351" spans="5:70" s="69" customFormat="1" ht="12.75" customHeight="1" x14ac:dyDescent="0.15">
      <c r="E351" s="73"/>
      <c r="F351" s="74"/>
      <c r="I351" s="75"/>
      <c r="J351" s="222"/>
      <c r="N351" s="70"/>
      <c r="R351" s="71"/>
      <c r="S351" s="71"/>
      <c r="T351" s="72"/>
      <c r="BA351" s="75"/>
      <c r="BB351" s="75"/>
      <c r="BC351" s="75"/>
      <c r="BD351" s="75"/>
      <c r="BE351" s="75"/>
      <c r="BF351" s="75"/>
      <c r="BG351" s="75"/>
      <c r="BH351" s="75"/>
      <c r="BR351" s="137"/>
    </row>
    <row r="352" spans="5:70" s="69" customFormat="1" ht="12.75" customHeight="1" x14ac:dyDescent="0.15">
      <c r="E352" s="73"/>
      <c r="F352" s="74"/>
      <c r="I352" s="75"/>
      <c r="J352" s="222"/>
      <c r="N352" s="70"/>
      <c r="R352" s="71"/>
      <c r="S352" s="71"/>
      <c r="T352" s="72"/>
      <c r="BA352" s="75"/>
      <c r="BB352" s="75"/>
      <c r="BC352" s="75"/>
      <c r="BD352" s="75"/>
      <c r="BE352" s="75"/>
      <c r="BF352" s="75"/>
      <c r="BG352" s="75"/>
      <c r="BH352" s="75"/>
      <c r="BR352" s="137"/>
    </row>
    <row r="353" spans="5:70" s="69" customFormat="1" ht="12.75" customHeight="1" x14ac:dyDescent="0.15">
      <c r="E353" s="73"/>
      <c r="F353" s="74"/>
      <c r="I353" s="75"/>
      <c r="J353" s="222"/>
      <c r="N353" s="70"/>
      <c r="R353" s="71"/>
      <c r="S353" s="71"/>
      <c r="T353" s="72"/>
      <c r="BA353" s="75"/>
      <c r="BB353" s="75"/>
      <c r="BC353" s="75"/>
      <c r="BD353" s="75"/>
      <c r="BE353" s="75"/>
      <c r="BF353" s="75"/>
      <c r="BG353" s="75"/>
      <c r="BH353" s="75"/>
      <c r="BR353" s="137"/>
    </row>
    <row r="354" spans="5:70" s="69" customFormat="1" ht="12.75" customHeight="1" x14ac:dyDescent="0.15">
      <c r="E354" s="73"/>
      <c r="F354" s="74"/>
      <c r="I354" s="75"/>
      <c r="J354" s="222"/>
      <c r="N354" s="70"/>
      <c r="R354" s="71"/>
      <c r="S354" s="71"/>
      <c r="T354" s="72"/>
      <c r="BA354" s="75"/>
      <c r="BB354" s="75"/>
      <c r="BC354" s="75"/>
      <c r="BD354" s="75"/>
      <c r="BE354" s="75"/>
      <c r="BF354" s="75"/>
      <c r="BG354" s="75"/>
      <c r="BH354" s="75"/>
      <c r="BR354" s="137"/>
    </row>
    <row r="355" spans="5:70" s="69" customFormat="1" ht="12.75" customHeight="1" x14ac:dyDescent="0.15">
      <c r="E355" s="73"/>
      <c r="F355" s="74"/>
      <c r="I355" s="75"/>
      <c r="J355" s="222"/>
      <c r="N355" s="70"/>
      <c r="R355" s="71"/>
      <c r="S355" s="71"/>
      <c r="T355" s="72"/>
      <c r="BA355" s="75"/>
      <c r="BB355" s="75"/>
      <c r="BC355" s="75"/>
      <c r="BD355" s="75"/>
      <c r="BE355" s="75"/>
      <c r="BF355" s="75"/>
      <c r="BG355" s="75"/>
      <c r="BH355" s="75"/>
      <c r="BR355" s="137"/>
    </row>
    <row r="356" spans="5:70" s="69" customFormat="1" ht="12.75" customHeight="1" x14ac:dyDescent="0.15">
      <c r="E356" s="73"/>
      <c r="F356" s="74"/>
      <c r="I356" s="75"/>
      <c r="J356" s="222"/>
      <c r="N356" s="70"/>
      <c r="R356" s="71"/>
      <c r="S356" s="71"/>
      <c r="T356" s="72"/>
      <c r="BA356" s="75"/>
      <c r="BB356" s="75"/>
      <c r="BC356" s="75"/>
      <c r="BD356" s="75"/>
      <c r="BE356" s="75"/>
      <c r="BF356" s="75"/>
      <c r="BG356" s="75"/>
      <c r="BH356" s="75"/>
      <c r="BR356" s="137"/>
    </row>
    <row r="357" spans="5:70" s="69" customFormat="1" ht="12.75" customHeight="1" x14ac:dyDescent="0.15">
      <c r="E357" s="73"/>
      <c r="F357" s="74"/>
      <c r="I357" s="75"/>
      <c r="J357" s="222"/>
      <c r="N357" s="70"/>
      <c r="R357" s="71"/>
      <c r="S357" s="71"/>
      <c r="T357" s="72"/>
      <c r="BA357" s="75"/>
      <c r="BB357" s="75"/>
      <c r="BC357" s="75"/>
      <c r="BD357" s="75"/>
      <c r="BE357" s="75"/>
      <c r="BF357" s="75"/>
      <c r="BG357" s="75"/>
      <c r="BH357" s="75"/>
      <c r="BR357" s="137"/>
    </row>
    <row r="358" spans="5:70" s="69" customFormat="1" ht="12.75" customHeight="1" x14ac:dyDescent="0.15">
      <c r="E358" s="73"/>
      <c r="F358" s="74"/>
      <c r="I358" s="75"/>
      <c r="J358" s="222"/>
      <c r="N358" s="70"/>
      <c r="R358" s="71"/>
      <c r="S358" s="71"/>
      <c r="T358" s="72"/>
      <c r="BA358" s="75"/>
      <c r="BB358" s="75"/>
      <c r="BC358" s="75"/>
      <c r="BD358" s="75"/>
      <c r="BE358" s="75"/>
      <c r="BF358" s="75"/>
      <c r="BG358" s="75"/>
      <c r="BH358" s="75"/>
      <c r="BR358" s="137"/>
    </row>
    <row r="359" spans="5:70" s="69" customFormat="1" ht="12.75" customHeight="1" x14ac:dyDescent="0.15">
      <c r="E359" s="73"/>
      <c r="F359" s="74"/>
      <c r="I359" s="75"/>
      <c r="J359" s="222"/>
      <c r="N359" s="70"/>
      <c r="R359" s="71"/>
      <c r="S359" s="71"/>
      <c r="T359" s="72"/>
      <c r="BA359" s="75"/>
      <c r="BB359" s="75"/>
      <c r="BC359" s="75"/>
      <c r="BD359" s="75"/>
      <c r="BE359" s="75"/>
      <c r="BF359" s="75"/>
      <c r="BG359" s="75"/>
      <c r="BH359" s="75"/>
      <c r="BR359" s="137"/>
    </row>
    <row r="360" spans="5:70" s="69" customFormat="1" ht="12.75" customHeight="1" x14ac:dyDescent="0.15">
      <c r="E360" s="73"/>
      <c r="F360" s="74"/>
      <c r="I360" s="75"/>
      <c r="J360" s="222"/>
      <c r="N360" s="70"/>
      <c r="R360" s="71"/>
      <c r="S360" s="71"/>
      <c r="T360" s="72"/>
      <c r="BA360" s="75"/>
      <c r="BB360" s="75"/>
      <c r="BC360" s="75"/>
      <c r="BD360" s="75"/>
      <c r="BE360" s="75"/>
      <c r="BF360" s="75"/>
      <c r="BG360" s="75"/>
      <c r="BH360" s="75"/>
      <c r="BR360" s="137"/>
    </row>
    <row r="361" spans="5:70" s="69" customFormat="1" ht="12.75" customHeight="1" x14ac:dyDescent="0.15">
      <c r="E361" s="73"/>
      <c r="F361" s="74"/>
      <c r="I361" s="75"/>
      <c r="J361" s="222"/>
      <c r="N361" s="70"/>
      <c r="R361" s="71"/>
      <c r="S361" s="71"/>
      <c r="T361" s="72"/>
      <c r="BA361" s="75"/>
      <c r="BB361" s="75"/>
      <c r="BC361" s="75"/>
      <c r="BD361" s="75"/>
      <c r="BE361" s="75"/>
      <c r="BF361" s="75"/>
      <c r="BG361" s="75"/>
      <c r="BH361" s="75"/>
      <c r="BR361" s="137"/>
    </row>
    <row r="362" spans="5:70" s="69" customFormat="1" ht="12.75" customHeight="1" x14ac:dyDescent="0.15">
      <c r="E362" s="73"/>
      <c r="F362" s="74"/>
      <c r="I362" s="75"/>
      <c r="J362" s="222"/>
      <c r="N362" s="70"/>
      <c r="R362" s="71"/>
      <c r="S362" s="71"/>
      <c r="T362" s="72"/>
      <c r="BA362" s="75"/>
      <c r="BB362" s="75"/>
      <c r="BC362" s="75"/>
      <c r="BD362" s="75"/>
      <c r="BE362" s="75"/>
      <c r="BF362" s="75"/>
      <c r="BG362" s="75"/>
      <c r="BH362" s="75"/>
      <c r="BR362" s="137"/>
    </row>
    <row r="363" spans="5:70" s="69" customFormat="1" ht="12.75" customHeight="1" x14ac:dyDescent="0.15">
      <c r="E363" s="73"/>
      <c r="F363" s="74"/>
      <c r="I363" s="75"/>
      <c r="J363" s="222"/>
      <c r="N363" s="70"/>
      <c r="R363" s="71"/>
      <c r="S363" s="71"/>
      <c r="T363" s="72"/>
      <c r="BA363" s="75"/>
      <c r="BB363" s="75"/>
      <c r="BC363" s="75"/>
      <c r="BD363" s="75"/>
      <c r="BE363" s="75"/>
      <c r="BF363" s="75"/>
      <c r="BG363" s="75"/>
      <c r="BH363" s="75"/>
      <c r="BR363" s="137"/>
    </row>
    <row r="364" spans="5:70" s="69" customFormat="1" ht="12.75" customHeight="1" x14ac:dyDescent="0.15">
      <c r="E364" s="73"/>
      <c r="F364" s="74"/>
      <c r="I364" s="75"/>
      <c r="J364" s="222"/>
      <c r="N364" s="70"/>
      <c r="R364" s="71"/>
      <c r="S364" s="71"/>
      <c r="T364" s="72"/>
      <c r="BA364" s="75"/>
      <c r="BB364" s="75"/>
      <c r="BC364" s="75"/>
      <c r="BD364" s="75"/>
      <c r="BE364" s="75"/>
      <c r="BF364" s="75"/>
      <c r="BG364" s="75"/>
      <c r="BH364" s="75"/>
      <c r="BR364" s="137"/>
    </row>
    <row r="365" spans="5:70" s="69" customFormat="1" ht="12.75" customHeight="1" x14ac:dyDescent="0.15">
      <c r="E365" s="73"/>
      <c r="F365" s="74"/>
      <c r="I365" s="75"/>
      <c r="J365" s="222"/>
      <c r="N365" s="70"/>
      <c r="R365" s="71"/>
      <c r="S365" s="71"/>
      <c r="T365" s="72"/>
      <c r="BA365" s="75"/>
      <c r="BB365" s="75"/>
      <c r="BC365" s="75"/>
      <c r="BD365" s="75"/>
      <c r="BE365" s="75"/>
      <c r="BF365" s="75"/>
      <c r="BG365" s="75"/>
      <c r="BH365" s="75"/>
      <c r="BR365" s="137"/>
    </row>
    <row r="366" spans="5:70" s="69" customFormat="1" ht="12.75" customHeight="1" x14ac:dyDescent="0.15">
      <c r="E366" s="73"/>
      <c r="F366" s="74"/>
      <c r="I366" s="75"/>
      <c r="J366" s="222"/>
      <c r="N366" s="70"/>
      <c r="R366" s="71"/>
      <c r="S366" s="71"/>
      <c r="T366" s="72"/>
      <c r="BA366" s="75"/>
      <c r="BB366" s="75"/>
      <c r="BC366" s="75"/>
      <c r="BD366" s="75"/>
      <c r="BE366" s="75"/>
      <c r="BF366" s="75"/>
      <c r="BG366" s="75"/>
      <c r="BH366" s="75"/>
      <c r="BR366" s="137"/>
    </row>
    <row r="367" spans="5:70" s="69" customFormat="1" ht="12.75" customHeight="1" x14ac:dyDescent="0.15">
      <c r="E367" s="73"/>
      <c r="F367" s="74"/>
      <c r="I367" s="75"/>
      <c r="J367" s="222"/>
      <c r="N367" s="70"/>
      <c r="R367" s="71"/>
      <c r="S367" s="71"/>
      <c r="T367" s="72"/>
      <c r="BA367" s="75"/>
      <c r="BB367" s="75"/>
      <c r="BC367" s="75"/>
      <c r="BD367" s="75"/>
      <c r="BE367" s="75"/>
      <c r="BF367" s="75"/>
      <c r="BG367" s="75"/>
      <c r="BH367" s="75"/>
      <c r="BR367" s="137"/>
    </row>
    <row r="368" spans="5:70" s="69" customFormat="1" ht="12.75" customHeight="1" x14ac:dyDescent="0.15">
      <c r="E368" s="73"/>
      <c r="F368" s="74"/>
      <c r="I368" s="75"/>
      <c r="J368" s="222"/>
      <c r="N368" s="70"/>
      <c r="R368" s="71"/>
      <c r="S368" s="71"/>
      <c r="T368" s="72"/>
      <c r="BA368" s="75"/>
      <c r="BB368" s="75"/>
      <c r="BC368" s="75"/>
      <c r="BD368" s="75"/>
      <c r="BE368" s="75"/>
      <c r="BF368" s="75"/>
      <c r="BG368" s="75"/>
      <c r="BH368" s="75"/>
      <c r="BR368" s="137"/>
    </row>
    <row r="369" spans="5:70" s="69" customFormat="1" ht="12.75" customHeight="1" x14ac:dyDescent="0.15">
      <c r="E369" s="73"/>
      <c r="F369" s="74"/>
      <c r="I369" s="75"/>
      <c r="J369" s="222"/>
      <c r="N369" s="70"/>
      <c r="R369" s="71"/>
      <c r="S369" s="71"/>
      <c r="T369" s="72"/>
      <c r="BA369" s="75"/>
      <c r="BB369" s="75"/>
      <c r="BC369" s="75"/>
      <c r="BD369" s="75"/>
      <c r="BE369" s="75"/>
      <c r="BF369" s="75"/>
      <c r="BG369" s="75"/>
      <c r="BH369" s="75"/>
      <c r="BR369" s="137"/>
    </row>
    <row r="370" spans="5:70" s="69" customFormat="1" ht="12.75" customHeight="1" x14ac:dyDescent="0.15">
      <c r="E370" s="73"/>
      <c r="F370" s="74"/>
      <c r="I370" s="75"/>
      <c r="J370" s="222"/>
      <c r="N370" s="70"/>
      <c r="R370" s="71"/>
      <c r="S370" s="71"/>
      <c r="T370" s="72"/>
      <c r="BA370" s="75"/>
      <c r="BB370" s="75"/>
      <c r="BC370" s="75"/>
      <c r="BD370" s="75"/>
      <c r="BE370" s="75"/>
      <c r="BF370" s="75"/>
      <c r="BG370" s="75"/>
      <c r="BH370" s="75"/>
      <c r="BR370" s="137"/>
    </row>
    <row r="371" spans="5:70" s="69" customFormat="1" ht="12.75" customHeight="1" x14ac:dyDescent="0.15">
      <c r="E371" s="73"/>
      <c r="F371" s="74"/>
      <c r="I371" s="75"/>
      <c r="J371" s="222"/>
      <c r="N371" s="70"/>
      <c r="R371" s="71"/>
      <c r="S371" s="71"/>
      <c r="T371" s="72"/>
      <c r="BA371" s="75"/>
      <c r="BB371" s="75"/>
      <c r="BC371" s="75"/>
      <c r="BD371" s="75"/>
      <c r="BE371" s="75"/>
      <c r="BF371" s="75"/>
      <c r="BG371" s="75"/>
      <c r="BH371" s="75"/>
      <c r="BR371" s="137"/>
    </row>
    <row r="372" spans="5:70" s="69" customFormat="1" ht="12.75" customHeight="1" x14ac:dyDescent="0.15">
      <c r="E372" s="73"/>
      <c r="F372" s="74"/>
      <c r="I372" s="75"/>
      <c r="J372" s="222"/>
      <c r="N372" s="70"/>
      <c r="R372" s="71"/>
      <c r="S372" s="71"/>
      <c r="T372" s="72"/>
      <c r="BA372" s="75"/>
      <c r="BB372" s="75"/>
      <c r="BC372" s="75"/>
      <c r="BD372" s="75"/>
      <c r="BE372" s="75"/>
      <c r="BF372" s="75"/>
      <c r="BG372" s="75"/>
      <c r="BH372" s="75"/>
      <c r="BR372" s="137"/>
    </row>
    <row r="373" spans="5:70" s="69" customFormat="1" ht="12.75" customHeight="1" x14ac:dyDescent="0.15">
      <c r="E373" s="73"/>
      <c r="F373" s="74"/>
      <c r="I373" s="75"/>
      <c r="J373" s="222"/>
      <c r="N373" s="70"/>
      <c r="R373" s="71"/>
      <c r="S373" s="71"/>
      <c r="T373" s="72"/>
      <c r="BA373" s="75"/>
      <c r="BB373" s="75"/>
      <c r="BC373" s="75"/>
      <c r="BD373" s="75"/>
      <c r="BE373" s="75"/>
      <c r="BF373" s="75"/>
      <c r="BG373" s="75"/>
      <c r="BH373" s="75"/>
      <c r="BR373" s="137"/>
    </row>
    <row r="374" spans="5:70" s="69" customFormat="1" ht="12.75" customHeight="1" x14ac:dyDescent="0.15">
      <c r="E374" s="73"/>
      <c r="F374" s="74"/>
      <c r="I374" s="75"/>
      <c r="J374" s="222"/>
      <c r="N374" s="70"/>
      <c r="R374" s="71"/>
      <c r="S374" s="71"/>
      <c r="T374" s="72"/>
      <c r="BA374" s="75"/>
      <c r="BB374" s="75"/>
      <c r="BC374" s="75"/>
      <c r="BD374" s="75"/>
      <c r="BE374" s="75"/>
      <c r="BF374" s="75"/>
      <c r="BG374" s="75"/>
      <c r="BH374" s="75"/>
      <c r="BR374" s="137"/>
    </row>
    <row r="375" spans="5:70" s="69" customFormat="1" ht="12.75" customHeight="1" x14ac:dyDescent="0.15">
      <c r="E375" s="73"/>
      <c r="F375" s="74"/>
      <c r="I375" s="75"/>
      <c r="J375" s="222"/>
      <c r="N375" s="70"/>
      <c r="R375" s="71"/>
      <c r="S375" s="71"/>
      <c r="T375" s="72"/>
      <c r="BA375" s="75"/>
      <c r="BB375" s="75"/>
      <c r="BC375" s="75"/>
      <c r="BD375" s="75"/>
      <c r="BE375" s="75"/>
      <c r="BF375" s="75"/>
      <c r="BG375" s="75"/>
      <c r="BH375" s="75"/>
      <c r="BR375" s="137"/>
    </row>
    <row r="376" spans="5:70" s="69" customFormat="1" ht="12.75" customHeight="1" x14ac:dyDescent="0.15">
      <c r="E376" s="73"/>
      <c r="F376" s="74"/>
      <c r="I376" s="75"/>
      <c r="J376" s="222"/>
      <c r="N376" s="70"/>
      <c r="R376" s="71"/>
      <c r="S376" s="71"/>
      <c r="T376" s="72"/>
      <c r="BA376" s="75"/>
      <c r="BB376" s="75"/>
      <c r="BC376" s="75"/>
      <c r="BD376" s="75"/>
      <c r="BE376" s="75"/>
      <c r="BF376" s="75"/>
      <c r="BG376" s="75"/>
      <c r="BH376" s="75"/>
      <c r="BR376" s="137"/>
    </row>
    <row r="377" spans="5:70" s="69" customFormat="1" ht="12.75" customHeight="1" x14ac:dyDescent="0.15">
      <c r="E377" s="73"/>
      <c r="F377" s="74"/>
      <c r="I377" s="75"/>
      <c r="J377" s="222"/>
      <c r="N377" s="70"/>
      <c r="R377" s="71"/>
      <c r="S377" s="71"/>
      <c r="T377" s="72"/>
      <c r="BA377" s="75"/>
      <c r="BB377" s="75"/>
      <c r="BC377" s="75"/>
      <c r="BD377" s="75"/>
      <c r="BE377" s="75"/>
      <c r="BF377" s="75"/>
      <c r="BG377" s="75"/>
      <c r="BH377" s="75"/>
      <c r="BR377" s="137"/>
    </row>
    <row r="378" spans="5:70" s="69" customFormat="1" ht="12.75" customHeight="1" x14ac:dyDescent="0.15">
      <c r="E378" s="73"/>
      <c r="F378" s="74"/>
      <c r="I378" s="75"/>
      <c r="J378" s="222"/>
      <c r="N378" s="70"/>
      <c r="R378" s="71"/>
      <c r="S378" s="71"/>
      <c r="T378" s="72"/>
      <c r="BA378" s="75"/>
      <c r="BB378" s="75"/>
      <c r="BC378" s="75"/>
      <c r="BD378" s="75"/>
      <c r="BE378" s="75"/>
      <c r="BF378" s="75"/>
      <c r="BG378" s="75"/>
      <c r="BH378" s="75"/>
      <c r="BR378" s="137"/>
    </row>
    <row r="379" spans="5:70" s="69" customFormat="1" ht="12.75" customHeight="1" x14ac:dyDescent="0.15">
      <c r="E379" s="73"/>
      <c r="F379" s="74"/>
      <c r="I379" s="75"/>
      <c r="J379" s="222"/>
      <c r="N379" s="70"/>
      <c r="R379" s="71"/>
      <c r="S379" s="71"/>
      <c r="T379" s="72"/>
      <c r="BA379" s="75"/>
      <c r="BB379" s="75"/>
      <c r="BC379" s="75"/>
      <c r="BD379" s="75"/>
      <c r="BE379" s="75"/>
      <c r="BF379" s="75"/>
      <c r="BG379" s="75"/>
      <c r="BH379" s="75"/>
      <c r="BR379" s="137"/>
    </row>
    <row r="380" spans="5:70" s="69" customFormat="1" ht="12.75" customHeight="1" x14ac:dyDescent="0.15">
      <c r="E380" s="73"/>
      <c r="F380" s="74"/>
      <c r="I380" s="75"/>
      <c r="J380" s="222"/>
      <c r="N380" s="70"/>
      <c r="R380" s="71"/>
      <c r="S380" s="71"/>
      <c r="T380" s="72"/>
      <c r="BA380" s="75"/>
      <c r="BB380" s="75"/>
      <c r="BC380" s="75"/>
      <c r="BD380" s="75"/>
      <c r="BE380" s="75"/>
      <c r="BF380" s="75"/>
      <c r="BG380" s="75"/>
      <c r="BH380" s="75"/>
      <c r="BR380" s="137"/>
    </row>
    <row r="381" spans="5:70" s="69" customFormat="1" ht="12.75" customHeight="1" x14ac:dyDescent="0.15">
      <c r="E381" s="73"/>
      <c r="F381" s="74"/>
      <c r="I381" s="75"/>
      <c r="J381" s="222"/>
      <c r="N381" s="70"/>
      <c r="R381" s="71"/>
      <c r="S381" s="71"/>
      <c r="T381" s="72"/>
      <c r="BA381" s="75"/>
      <c r="BB381" s="75"/>
      <c r="BC381" s="75"/>
      <c r="BD381" s="75"/>
      <c r="BE381" s="75"/>
      <c r="BF381" s="75"/>
      <c r="BG381" s="75"/>
      <c r="BH381" s="75"/>
      <c r="BR381" s="137"/>
    </row>
    <row r="382" spans="5:70" s="69" customFormat="1" ht="12.75" customHeight="1" x14ac:dyDescent="0.15">
      <c r="E382" s="73"/>
      <c r="F382" s="74"/>
      <c r="I382" s="75"/>
      <c r="J382" s="222"/>
      <c r="N382" s="70"/>
      <c r="R382" s="71"/>
      <c r="S382" s="71"/>
      <c r="T382" s="72"/>
      <c r="BA382" s="75"/>
      <c r="BB382" s="75"/>
      <c r="BC382" s="75"/>
      <c r="BD382" s="75"/>
      <c r="BE382" s="75"/>
      <c r="BF382" s="75"/>
      <c r="BG382" s="75"/>
      <c r="BH382" s="75"/>
      <c r="BR382" s="137"/>
    </row>
    <row r="383" spans="5:70" s="69" customFormat="1" ht="12.75" customHeight="1" x14ac:dyDescent="0.15">
      <c r="E383" s="73"/>
      <c r="F383" s="74"/>
      <c r="I383" s="75"/>
      <c r="J383" s="222"/>
      <c r="N383" s="70"/>
      <c r="R383" s="71"/>
      <c r="S383" s="71"/>
      <c r="T383" s="72"/>
      <c r="BA383" s="75"/>
      <c r="BB383" s="75"/>
      <c r="BC383" s="75"/>
      <c r="BD383" s="75"/>
      <c r="BE383" s="75"/>
      <c r="BF383" s="75"/>
      <c r="BG383" s="75"/>
      <c r="BH383" s="75"/>
      <c r="BR383" s="137"/>
    </row>
    <row r="384" spans="5:70" s="69" customFormat="1" ht="12.75" customHeight="1" x14ac:dyDescent="0.15">
      <c r="E384" s="73"/>
      <c r="F384" s="74"/>
      <c r="I384" s="75"/>
      <c r="J384" s="222"/>
      <c r="N384" s="70"/>
      <c r="R384" s="71"/>
      <c r="S384" s="71"/>
      <c r="T384" s="72"/>
      <c r="BA384" s="75"/>
      <c r="BB384" s="75"/>
      <c r="BC384" s="75"/>
      <c r="BD384" s="75"/>
      <c r="BE384" s="75"/>
      <c r="BF384" s="75"/>
      <c r="BG384" s="75"/>
      <c r="BH384" s="75"/>
      <c r="BR384" s="137"/>
    </row>
    <row r="385" spans="5:70" s="69" customFormat="1" ht="12.75" customHeight="1" x14ac:dyDescent="0.15">
      <c r="E385" s="73"/>
      <c r="F385" s="74"/>
      <c r="I385" s="75"/>
      <c r="J385" s="222"/>
      <c r="N385" s="70"/>
      <c r="R385" s="71"/>
      <c r="S385" s="71"/>
      <c r="T385" s="72"/>
      <c r="BA385" s="75"/>
      <c r="BB385" s="75"/>
      <c r="BC385" s="75"/>
      <c r="BD385" s="75"/>
      <c r="BE385" s="75"/>
      <c r="BF385" s="75"/>
      <c r="BG385" s="75"/>
      <c r="BH385" s="75"/>
      <c r="BR385" s="137"/>
    </row>
    <row r="386" spans="5:70" s="69" customFormat="1" ht="12.75" customHeight="1" x14ac:dyDescent="0.15">
      <c r="E386" s="73"/>
      <c r="F386" s="74"/>
      <c r="I386" s="75"/>
      <c r="J386" s="222"/>
      <c r="N386" s="70"/>
      <c r="R386" s="71"/>
      <c r="S386" s="71"/>
      <c r="T386" s="72"/>
      <c r="BA386" s="75"/>
      <c r="BB386" s="75"/>
      <c r="BC386" s="75"/>
      <c r="BD386" s="75"/>
      <c r="BE386" s="75"/>
      <c r="BF386" s="75"/>
      <c r="BG386" s="75"/>
      <c r="BH386" s="75"/>
      <c r="BR386" s="137"/>
    </row>
    <row r="387" spans="5:70" s="69" customFormat="1" ht="12.75" customHeight="1" x14ac:dyDescent="0.15">
      <c r="E387" s="73"/>
      <c r="F387" s="74"/>
      <c r="I387" s="75"/>
      <c r="J387" s="222"/>
      <c r="N387" s="70"/>
      <c r="R387" s="71"/>
      <c r="S387" s="71"/>
      <c r="T387" s="72"/>
      <c r="BA387" s="75"/>
      <c r="BB387" s="75"/>
      <c r="BC387" s="75"/>
      <c r="BD387" s="75"/>
      <c r="BE387" s="75"/>
      <c r="BF387" s="75"/>
      <c r="BG387" s="75"/>
      <c r="BH387" s="75"/>
      <c r="BR387" s="137"/>
    </row>
    <row r="388" spans="5:70" s="69" customFormat="1" ht="12.75" customHeight="1" x14ac:dyDescent="0.15">
      <c r="E388" s="73"/>
      <c r="F388" s="74"/>
      <c r="I388" s="75"/>
      <c r="J388" s="222"/>
      <c r="N388" s="70"/>
      <c r="R388" s="71"/>
      <c r="S388" s="71"/>
      <c r="T388" s="72"/>
      <c r="BA388" s="75"/>
      <c r="BB388" s="75"/>
      <c r="BC388" s="75"/>
      <c r="BD388" s="75"/>
      <c r="BE388" s="75"/>
      <c r="BF388" s="75"/>
      <c r="BG388" s="75"/>
      <c r="BH388" s="75"/>
      <c r="BR388" s="137"/>
    </row>
    <row r="389" spans="5:70" s="69" customFormat="1" ht="12.75" customHeight="1" x14ac:dyDescent="0.15">
      <c r="E389" s="73"/>
      <c r="F389" s="74"/>
      <c r="I389" s="75"/>
      <c r="J389" s="222"/>
      <c r="N389" s="70"/>
      <c r="R389" s="71"/>
      <c r="S389" s="71"/>
      <c r="T389" s="72"/>
      <c r="BA389" s="75"/>
      <c r="BB389" s="75"/>
      <c r="BC389" s="75"/>
      <c r="BD389" s="75"/>
      <c r="BE389" s="75"/>
      <c r="BF389" s="75"/>
      <c r="BG389" s="75"/>
      <c r="BH389" s="75"/>
      <c r="BR389" s="137"/>
    </row>
    <row r="390" spans="5:70" s="69" customFormat="1" ht="12.75" customHeight="1" x14ac:dyDescent="0.15">
      <c r="E390" s="73"/>
      <c r="F390" s="74"/>
      <c r="I390" s="75"/>
      <c r="J390" s="222"/>
      <c r="N390" s="70"/>
      <c r="R390" s="71"/>
      <c r="S390" s="71"/>
      <c r="T390" s="72"/>
      <c r="BA390" s="75"/>
      <c r="BB390" s="75"/>
      <c r="BC390" s="75"/>
      <c r="BD390" s="75"/>
      <c r="BE390" s="75"/>
      <c r="BF390" s="75"/>
      <c r="BG390" s="75"/>
      <c r="BH390" s="75"/>
      <c r="BR390" s="137"/>
    </row>
    <row r="391" spans="5:70" s="69" customFormat="1" ht="12.75" customHeight="1" x14ac:dyDescent="0.15">
      <c r="E391" s="73"/>
      <c r="F391" s="74"/>
      <c r="I391" s="75"/>
      <c r="J391" s="222"/>
      <c r="N391" s="70"/>
      <c r="R391" s="71"/>
      <c r="S391" s="71"/>
      <c r="T391" s="72"/>
      <c r="BA391" s="75"/>
      <c r="BB391" s="75"/>
      <c r="BC391" s="75"/>
      <c r="BD391" s="75"/>
      <c r="BE391" s="75"/>
      <c r="BF391" s="75"/>
      <c r="BG391" s="75"/>
      <c r="BH391" s="75"/>
      <c r="BR391" s="137"/>
    </row>
    <row r="392" spans="5:70" s="69" customFormat="1" ht="12.75" customHeight="1" x14ac:dyDescent="0.15">
      <c r="E392" s="73"/>
      <c r="F392" s="74"/>
      <c r="I392" s="75"/>
      <c r="J392" s="222"/>
      <c r="N392" s="70"/>
      <c r="R392" s="71"/>
      <c r="S392" s="71"/>
      <c r="T392" s="72"/>
      <c r="BA392" s="75"/>
      <c r="BB392" s="75"/>
      <c r="BC392" s="75"/>
      <c r="BD392" s="75"/>
      <c r="BE392" s="75"/>
      <c r="BF392" s="75"/>
      <c r="BG392" s="75"/>
      <c r="BH392" s="75"/>
      <c r="BR392" s="137"/>
    </row>
    <row r="393" spans="5:70" s="69" customFormat="1" ht="12.75" customHeight="1" x14ac:dyDescent="0.15">
      <c r="E393" s="73"/>
      <c r="F393" s="74"/>
      <c r="I393" s="75"/>
      <c r="J393" s="222"/>
      <c r="N393" s="70"/>
      <c r="R393" s="71"/>
      <c r="S393" s="71"/>
      <c r="T393" s="72"/>
      <c r="BA393" s="75"/>
      <c r="BB393" s="75"/>
      <c r="BC393" s="75"/>
      <c r="BD393" s="75"/>
      <c r="BE393" s="75"/>
      <c r="BF393" s="75"/>
      <c r="BG393" s="75"/>
      <c r="BH393" s="75"/>
      <c r="BR393" s="137"/>
    </row>
    <row r="394" spans="5:70" s="69" customFormat="1" ht="12.75" customHeight="1" x14ac:dyDescent="0.15">
      <c r="E394" s="73"/>
      <c r="F394" s="74"/>
      <c r="I394" s="75"/>
      <c r="J394" s="222"/>
      <c r="N394" s="70"/>
      <c r="R394" s="71"/>
      <c r="S394" s="71"/>
      <c r="T394" s="72"/>
      <c r="BA394" s="75"/>
      <c r="BB394" s="75"/>
      <c r="BC394" s="75"/>
      <c r="BD394" s="75"/>
      <c r="BE394" s="75"/>
      <c r="BF394" s="75"/>
      <c r="BG394" s="75"/>
      <c r="BH394" s="75"/>
      <c r="BR394" s="137"/>
    </row>
    <row r="395" spans="5:70" s="69" customFormat="1" ht="12.75" customHeight="1" x14ac:dyDescent="0.15">
      <c r="E395" s="73"/>
      <c r="F395" s="74"/>
      <c r="I395" s="75"/>
      <c r="J395" s="222"/>
      <c r="N395" s="70"/>
      <c r="R395" s="71"/>
      <c r="S395" s="71"/>
      <c r="T395" s="72"/>
      <c r="BA395" s="75"/>
      <c r="BB395" s="75"/>
      <c r="BC395" s="75"/>
      <c r="BD395" s="75"/>
      <c r="BE395" s="75"/>
      <c r="BF395" s="75"/>
      <c r="BG395" s="75"/>
      <c r="BH395" s="75"/>
      <c r="BR395" s="137"/>
    </row>
    <row r="396" spans="5:70" s="69" customFormat="1" ht="12.75" customHeight="1" x14ac:dyDescent="0.15">
      <c r="E396" s="73"/>
      <c r="F396" s="74"/>
      <c r="I396" s="75"/>
      <c r="J396" s="222"/>
      <c r="N396" s="70"/>
      <c r="R396" s="71"/>
      <c r="S396" s="71"/>
      <c r="T396" s="72"/>
      <c r="BA396" s="75"/>
      <c r="BB396" s="75"/>
      <c r="BC396" s="75"/>
      <c r="BD396" s="75"/>
      <c r="BE396" s="75"/>
      <c r="BF396" s="75"/>
      <c r="BG396" s="75"/>
      <c r="BH396" s="75"/>
      <c r="BR396" s="137"/>
    </row>
    <row r="397" spans="5:70" s="69" customFormat="1" ht="12.75" customHeight="1" x14ac:dyDescent="0.15">
      <c r="E397" s="73"/>
      <c r="F397" s="74"/>
      <c r="I397" s="75"/>
      <c r="J397" s="222"/>
      <c r="N397" s="70"/>
      <c r="R397" s="71"/>
      <c r="S397" s="71"/>
      <c r="T397" s="72"/>
      <c r="BA397" s="75"/>
      <c r="BB397" s="75"/>
      <c r="BC397" s="75"/>
      <c r="BD397" s="75"/>
      <c r="BE397" s="75"/>
      <c r="BF397" s="75"/>
      <c r="BG397" s="75"/>
      <c r="BH397" s="75"/>
      <c r="BR397" s="137"/>
    </row>
    <row r="398" spans="5:70" s="69" customFormat="1" ht="12.75" customHeight="1" x14ac:dyDescent="0.15">
      <c r="E398" s="73"/>
      <c r="F398" s="74"/>
      <c r="I398" s="75"/>
      <c r="J398" s="222"/>
      <c r="N398" s="70"/>
      <c r="R398" s="71"/>
      <c r="S398" s="71"/>
      <c r="T398" s="72"/>
      <c r="BA398" s="75"/>
      <c r="BB398" s="75"/>
      <c r="BC398" s="75"/>
      <c r="BD398" s="75"/>
      <c r="BE398" s="75"/>
      <c r="BF398" s="75"/>
      <c r="BG398" s="75"/>
      <c r="BH398" s="75"/>
      <c r="BR398" s="137"/>
    </row>
    <row r="399" spans="5:70" s="69" customFormat="1" ht="12.75" customHeight="1" x14ac:dyDescent="0.15">
      <c r="E399" s="73"/>
      <c r="F399" s="74"/>
      <c r="I399" s="75"/>
      <c r="J399" s="222"/>
      <c r="N399" s="70"/>
      <c r="R399" s="71"/>
      <c r="S399" s="71"/>
      <c r="T399" s="72"/>
      <c r="BA399" s="75"/>
      <c r="BB399" s="75"/>
      <c r="BC399" s="75"/>
      <c r="BD399" s="75"/>
      <c r="BE399" s="75"/>
      <c r="BF399" s="75"/>
      <c r="BG399" s="75"/>
      <c r="BH399" s="75"/>
      <c r="BR399" s="137"/>
    </row>
    <row r="400" spans="5:70" s="69" customFormat="1" ht="12.75" customHeight="1" x14ac:dyDescent="0.15">
      <c r="E400" s="73"/>
      <c r="F400" s="74"/>
      <c r="I400" s="75"/>
      <c r="J400" s="222"/>
      <c r="N400" s="70"/>
      <c r="R400" s="71"/>
      <c r="S400" s="71"/>
      <c r="T400" s="72"/>
      <c r="BA400" s="75"/>
      <c r="BB400" s="75"/>
      <c r="BC400" s="75"/>
      <c r="BD400" s="75"/>
      <c r="BE400" s="75"/>
      <c r="BF400" s="75"/>
      <c r="BG400" s="75"/>
      <c r="BH400" s="75"/>
      <c r="BR400" s="137"/>
    </row>
    <row r="401" spans="5:70" s="69" customFormat="1" ht="12.75" customHeight="1" x14ac:dyDescent="0.15">
      <c r="E401" s="73"/>
      <c r="F401" s="74"/>
      <c r="I401" s="75"/>
      <c r="J401" s="222"/>
      <c r="N401" s="70"/>
      <c r="R401" s="71"/>
      <c r="S401" s="71"/>
      <c r="T401" s="72"/>
      <c r="BA401" s="75"/>
      <c r="BB401" s="75"/>
      <c r="BC401" s="75"/>
      <c r="BD401" s="75"/>
      <c r="BE401" s="75"/>
      <c r="BF401" s="75"/>
      <c r="BG401" s="75"/>
      <c r="BH401" s="75"/>
      <c r="BR401" s="137"/>
    </row>
    <row r="402" spans="5:70" s="69" customFormat="1" ht="12.75" customHeight="1" x14ac:dyDescent="0.15">
      <c r="E402" s="73"/>
      <c r="F402" s="74"/>
      <c r="I402" s="75"/>
      <c r="J402" s="222"/>
      <c r="N402" s="70"/>
      <c r="R402" s="71"/>
      <c r="S402" s="71"/>
      <c r="T402" s="72"/>
      <c r="BA402" s="75"/>
      <c r="BB402" s="75"/>
      <c r="BC402" s="75"/>
      <c r="BD402" s="75"/>
      <c r="BE402" s="75"/>
      <c r="BF402" s="75"/>
      <c r="BG402" s="75"/>
      <c r="BH402" s="75"/>
      <c r="BR402" s="137"/>
    </row>
    <row r="403" spans="5:70" s="69" customFormat="1" ht="12.75" customHeight="1" x14ac:dyDescent="0.15">
      <c r="E403" s="73"/>
      <c r="F403" s="74"/>
      <c r="I403" s="75"/>
      <c r="J403" s="222"/>
      <c r="N403" s="70"/>
      <c r="R403" s="71"/>
      <c r="S403" s="71"/>
      <c r="T403" s="72"/>
      <c r="BA403" s="75"/>
      <c r="BB403" s="75"/>
      <c r="BC403" s="75"/>
      <c r="BD403" s="75"/>
      <c r="BE403" s="75"/>
      <c r="BF403" s="75"/>
      <c r="BG403" s="75"/>
      <c r="BH403" s="75"/>
      <c r="BR403" s="137"/>
    </row>
    <row r="404" spans="5:70" s="69" customFormat="1" ht="12.75" customHeight="1" x14ac:dyDescent="0.15">
      <c r="E404" s="73"/>
      <c r="F404" s="74"/>
      <c r="I404" s="75"/>
      <c r="J404" s="222"/>
      <c r="N404" s="70"/>
      <c r="R404" s="71"/>
      <c r="S404" s="71"/>
      <c r="T404" s="72"/>
      <c r="BA404" s="75"/>
      <c r="BB404" s="75"/>
      <c r="BC404" s="75"/>
      <c r="BD404" s="75"/>
      <c r="BE404" s="75"/>
      <c r="BF404" s="75"/>
      <c r="BG404" s="75"/>
      <c r="BH404" s="75"/>
      <c r="BR404" s="137"/>
    </row>
    <row r="405" spans="5:70" s="69" customFormat="1" ht="12.75" customHeight="1" x14ac:dyDescent="0.15">
      <c r="E405" s="73"/>
      <c r="F405" s="74"/>
      <c r="I405" s="75"/>
      <c r="J405" s="222"/>
      <c r="N405" s="70"/>
      <c r="R405" s="71"/>
      <c r="S405" s="71"/>
      <c r="T405" s="72"/>
      <c r="BA405" s="75"/>
      <c r="BB405" s="75"/>
      <c r="BC405" s="75"/>
      <c r="BD405" s="75"/>
      <c r="BE405" s="75"/>
      <c r="BF405" s="75"/>
      <c r="BG405" s="75"/>
      <c r="BH405" s="75"/>
      <c r="BR405" s="137"/>
    </row>
    <row r="406" spans="5:70" s="69" customFormat="1" ht="12.75" customHeight="1" x14ac:dyDescent="0.15">
      <c r="E406" s="73"/>
      <c r="F406" s="74"/>
      <c r="I406" s="75"/>
      <c r="J406" s="222"/>
      <c r="N406" s="70"/>
      <c r="R406" s="71"/>
      <c r="S406" s="71"/>
      <c r="T406" s="72"/>
      <c r="BA406" s="75"/>
      <c r="BB406" s="75"/>
      <c r="BC406" s="75"/>
      <c r="BD406" s="75"/>
      <c r="BE406" s="75"/>
      <c r="BF406" s="75"/>
      <c r="BG406" s="75"/>
      <c r="BH406" s="75"/>
      <c r="BR406" s="137"/>
    </row>
    <row r="407" spans="5:70" s="69" customFormat="1" ht="12.75" customHeight="1" x14ac:dyDescent="0.15">
      <c r="E407" s="73"/>
      <c r="F407" s="74"/>
      <c r="I407" s="75"/>
      <c r="J407" s="222"/>
      <c r="N407" s="70"/>
      <c r="R407" s="71"/>
      <c r="S407" s="71"/>
      <c r="T407" s="72"/>
      <c r="BA407" s="75"/>
      <c r="BB407" s="75"/>
      <c r="BC407" s="75"/>
      <c r="BD407" s="75"/>
      <c r="BE407" s="75"/>
      <c r="BF407" s="75"/>
      <c r="BG407" s="75"/>
      <c r="BH407" s="75"/>
      <c r="BR407" s="137"/>
    </row>
    <row r="408" spans="5:70" s="69" customFormat="1" ht="12.75" customHeight="1" x14ac:dyDescent="0.15">
      <c r="E408" s="73"/>
      <c r="F408" s="74"/>
      <c r="I408" s="75"/>
      <c r="J408" s="222"/>
      <c r="N408" s="70"/>
      <c r="R408" s="71"/>
      <c r="S408" s="71"/>
      <c r="T408" s="72"/>
      <c r="BA408" s="75"/>
      <c r="BB408" s="75"/>
      <c r="BC408" s="75"/>
      <c r="BD408" s="75"/>
      <c r="BE408" s="75"/>
      <c r="BF408" s="75"/>
      <c r="BG408" s="75"/>
      <c r="BH408" s="75"/>
      <c r="BR408" s="137"/>
    </row>
    <row r="409" spans="5:70" s="69" customFormat="1" ht="12.75" customHeight="1" x14ac:dyDescent="0.15">
      <c r="E409" s="73"/>
      <c r="F409" s="74"/>
      <c r="I409" s="75"/>
      <c r="J409" s="222"/>
      <c r="N409" s="70"/>
      <c r="R409" s="71"/>
      <c r="S409" s="71"/>
      <c r="T409" s="72"/>
      <c r="BA409" s="75"/>
      <c r="BB409" s="75"/>
      <c r="BC409" s="75"/>
      <c r="BD409" s="75"/>
      <c r="BE409" s="75"/>
      <c r="BF409" s="75"/>
      <c r="BG409" s="75"/>
      <c r="BH409" s="75"/>
      <c r="BR409" s="137"/>
    </row>
    <row r="410" spans="5:70" s="69" customFormat="1" ht="12.75" customHeight="1" x14ac:dyDescent="0.15">
      <c r="E410" s="73"/>
      <c r="F410" s="74"/>
      <c r="I410" s="75"/>
      <c r="J410" s="222"/>
      <c r="N410" s="70"/>
      <c r="R410" s="71"/>
      <c r="S410" s="71"/>
      <c r="T410" s="72"/>
      <c r="BA410" s="75"/>
      <c r="BB410" s="75"/>
      <c r="BC410" s="75"/>
      <c r="BD410" s="75"/>
      <c r="BE410" s="75"/>
      <c r="BF410" s="75"/>
      <c r="BG410" s="75"/>
      <c r="BH410" s="75"/>
      <c r="BR410" s="137"/>
    </row>
    <row r="411" spans="5:70" s="69" customFormat="1" ht="12.75" customHeight="1" x14ac:dyDescent="0.15">
      <c r="E411" s="73"/>
      <c r="F411" s="74"/>
      <c r="I411" s="75"/>
      <c r="J411" s="222"/>
      <c r="N411" s="70"/>
      <c r="R411" s="71"/>
      <c r="S411" s="71"/>
      <c r="T411" s="72"/>
      <c r="BA411" s="75"/>
      <c r="BB411" s="75"/>
      <c r="BC411" s="75"/>
      <c r="BD411" s="75"/>
      <c r="BE411" s="75"/>
      <c r="BF411" s="75"/>
      <c r="BG411" s="75"/>
      <c r="BH411" s="75"/>
      <c r="BR411" s="137"/>
    </row>
    <row r="412" spans="5:70" s="69" customFormat="1" ht="12.75" customHeight="1" x14ac:dyDescent="0.15">
      <c r="E412" s="73"/>
      <c r="F412" s="74"/>
      <c r="I412" s="75"/>
      <c r="J412" s="222"/>
      <c r="N412" s="70"/>
      <c r="R412" s="71"/>
      <c r="S412" s="71"/>
      <c r="T412" s="72"/>
      <c r="BA412" s="75"/>
      <c r="BB412" s="75"/>
      <c r="BC412" s="75"/>
      <c r="BD412" s="75"/>
      <c r="BE412" s="75"/>
      <c r="BF412" s="75"/>
      <c r="BG412" s="75"/>
      <c r="BH412" s="75"/>
      <c r="BR412" s="137"/>
    </row>
    <row r="413" spans="5:70" s="69" customFormat="1" ht="12.75" customHeight="1" x14ac:dyDescent="0.15">
      <c r="E413" s="73"/>
      <c r="F413" s="74"/>
      <c r="I413" s="75"/>
      <c r="J413" s="222"/>
      <c r="N413" s="70"/>
      <c r="R413" s="71"/>
      <c r="S413" s="71"/>
      <c r="T413" s="72"/>
      <c r="BA413" s="75"/>
      <c r="BB413" s="75"/>
      <c r="BC413" s="75"/>
      <c r="BD413" s="75"/>
      <c r="BE413" s="75"/>
      <c r="BF413" s="75"/>
      <c r="BG413" s="75"/>
      <c r="BH413" s="75"/>
      <c r="BR413" s="137"/>
    </row>
    <row r="414" spans="5:70" s="69" customFormat="1" ht="12.75" customHeight="1" x14ac:dyDescent="0.15">
      <c r="E414" s="73"/>
      <c r="F414" s="74"/>
      <c r="I414" s="75"/>
      <c r="J414" s="222"/>
      <c r="N414" s="70"/>
      <c r="R414" s="71"/>
      <c r="S414" s="71"/>
      <c r="T414" s="72"/>
      <c r="BA414" s="75"/>
      <c r="BB414" s="75"/>
      <c r="BC414" s="75"/>
      <c r="BD414" s="75"/>
      <c r="BE414" s="75"/>
      <c r="BF414" s="75"/>
      <c r="BG414" s="75"/>
      <c r="BH414" s="75"/>
      <c r="BR414" s="137"/>
    </row>
    <row r="415" spans="5:70" s="69" customFormat="1" ht="12.75" customHeight="1" x14ac:dyDescent="0.15">
      <c r="E415" s="73"/>
      <c r="F415" s="74"/>
      <c r="I415" s="75"/>
      <c r="J415" s="222"/>
      <c r="N415" s="70"/>
      <c r="R415" s="71"/>
      <c r="S415" s="71"/>
      <c r="T415" s="72"/>
      <c r="BA415" s="75"/>
      <c r="BB415" s="75"/>
      <c r="BC415" s="75"/>
      <c r="BD415" s="75"/>
      <c r="BE415" s="75"/>
      <c r="BF415" s="75"/>
      <c r="BG415" s="75"/>
      <c r="BH415" s="75"/>
      <c r="BR415" s="137"/>
    </row>
    <row r="416" spans="5:70" s="69" customFormat="1" ht="12.75" customHeight="1" x14ac:dyDescent="0.15">
      <c r="E416" s="73"/>
      <c r="F416" s="74"/>
      <c r="I416" s="75"/>
      <c r="J416" s="222"/>
      <c r="N416" s="70"/>
      <c r="R416" s="71"/>
      <c r="S416" s="71"/>
      <c r="T416" s="72"/>
      <c r="BA416" s="75"/>
      <c r="BB416" s="75"/>
      <c r="BC416" s="75"/>
      <c r="BD416" s="75"/>
      <c r="BE416" s="75"/>
      <c r="BF416" s="75"/>
      <c r="BG416" s="75"/>
      <c r="BH416" s="75"/>
      <c r="BR416" s="137"/>
    </row>
    <row r="417" spans="5:70" s="69" customFormat="1" ht="12.75" customHeight="1" x14ac:dyDescent="0.15">
      <c r="E417" s="73"/>
      <c r="F417" s="74"/>
      <c r="I417" s="75"/>
      <c r="J417" s="222"/>
      <c r="N417" s="70"/>
      <c r="R417" s="71"/>
      <c r="S417" s="71"/>
      <c r="T417" s="72"/>
      <c r="BA417" s="75"/>
      <c r="BB417" s="75"/>
      <c r="BC417" s="75"/>
      <c r="BD417" s="75"/>
      <c r="BE417" s="75"/>
      <c r="BF417" s="75"/>
      <c r="BG417" s="75"/>
      <c r="BH417" s="75"/>
      <c r="BR417" s="137"/>
    </row>
    <row r="418" spans="5:70" s="69" customFormat="1" ht="12.75" customHeight="1" x14ac:dyDescent="0.15">
      <c r="E418" s="73"/>
      <c r="F418" s="74"/>
      <c r="I418" s="75"/>
      <c r="J418" s="222"/>
      <c r="N418" s="70"/>
      <c r="R418" s="71"/>
      <c r="S418" s="71"/>
      <c r="T418" s="72"/>
      <c r="BA418" s="75"/>
      <c r="BB418" s="75"/>
      <c r="BC418" s="75"/>
      <c r="BD418" s="75"/>
      <c r="BE418" s="75"/>
      <c r="BF418" s="75"/>
      <c r="BG418" s="75"/>
      <c r="BH418" s="75"/>
      <c r="BR418" s="137"/>
    </row>
    <row r="419" spans="5:70" s="69" customFormat="1" ht="12.75" customHeight="1" x14ac:dyDescent="0.15">
      <c r="E419" s="73"/>
      <c r="F419" s="74"/>
      <c r="I419" s="75"/>
      <c r="J419" s="222"/>
      <c r="N419" s="70"/>
      <c r="R419" s="71"/>
      <c r="S419" s="71"/>
      <c r="T419" s="72"/>
      <c r="BA419" s="75"/>
      <c r="BB419" s="75"/>
      <c r="BC419" s="75"/>
      <c r="BD419" s="75"/>
      <c r="BE419" s="75"/>
      <c r="BF419" s="75"/>
      <c r="BG419" s="75"/>
      <c r="BH419" s="75"/>
      <c r="BR419" s="137"/>
    </row>
    <row r="420" spans="5:70" s="69" customFormat="1" ht="12.75" customHeight="1" x14ac:dyDescent="0.15">
      <c r="E420" s="73"/>
      <c r="F420" s="74"/>
      <c r="I420" s="75"/>
      <c r="J420" s="222"/>
      <c r="N420" s="70"/>
      <c r="R420" s="71"/>
      <c r="S420" s="71"/>
      <c r="T420" s="72"/>
      <c r="BA420" s="75"/>
      <c r="BB420" s="75"/>
      <c r="BC420" s="75"/>
      <c r="BD420" s="75"/>
      <c r="BE420" s="75"/>
      <c r="BF420" s="75"/>
      <c r="BG420" s="75"/>
      <c r="BH420" s="75"/>
      <c r="BR420" s="137"/>
    </row>
    <row r="421" spans="5:70" s="69" customFormat="1" ht="12.75" customHeight="1" x14ac:dyDescent="0.15">
      <c r="E421" s="73"/>
      <c r="F421" s="74"/>
      <c r="I421" s="75"/>
      <c r="J421" s="222"/>
      <c r="N421" s="70"/>
      <c r="R421" s="71"/>
      <c r="S421" s="71"/>
      <c r="T421" s="72"/>
      <c r="BA421" s="75"/>
      <c r="BB421" s="75"/>
      <c r="BC421" s="75"/>
      <c r="BD421" s="75"/>
      <c r="BE421" s="75"/>
      <c r="BF421" s="75"/>
      <c r="BG421" s="75"/>
      <c r="BH421" s="75"/>
      <c r="BR421" s="137"/>
    </row>
    <row r="422" spans="5:70" s="69" customFormat="1" ht="12.75" customHeight="1" x14ac:dyDescent="0.15">
      <c r="E422" s="73"/>
      <c r="F422" s="74"/>
      <c r="I422" s="75"/>
      <c r="J422" s="222"/>
      <c r="N422" s="70"/>
      <c r="R422" s="71"/>
      <c r="S422" s="71"/>
      <c r="T422" s="72"/>
      <c r="BA422" s="75"/>
      <c r="BB422" s="75"/>
      <c r="BC422" s="75"/>
      <c r="BD422" s="75"/>
      <c r="BE422" s="75"/>
      <c r="BF422" s="75"/>
      <c r="BG422" s="75"/>
      <c r="BH422" s="75"/>
      <c r="BR422" s="137"/>
    </row>
    <row r="423" spans="5:70" s="69" customFormat="1" ht="12.75" customHeight="1" x14ac:dyDescent="0.15">
      <c r="E423" s="73"/>
      <c r="F423" s="74"/>
      <c r="I423" s="75"/>
      <c r="J423" s="222"/>
      <c r="N423" s="70"/>
      <c r="R423" s="71"/>
      <c r="S423" s="71"/>
      <c r="T423" s="72"/>
      <c r="BA423" s="75"/>
      <c r="BB423" s="75"/>
      <c r="BC423" s="75"/>
      <c r="BD423" s="75"/>
      <c r="BE423" s="75"/>
      <c r="BF423" s="75"/>
      <c r="BG423" s="75"/>
      <c r="BH423" s="75"/>
      <c r="BR423" s="137"/>
    </row>
    <row r="424" spans="5:70" s="69" customFormat="1" ht="12.75" customHeight="1" x14ac:dyDescent="0.15">
      <c r="E424" s="73"/>
      <c r="F424" s="74"/>
      <c r="I424" s="75"/>
      <c r="J424" s="222"/>
      <c r="N424" s="70"/>
      <c r="R424" s="71"/>
      <c r="S424" s="71"/>
      <c r="T424" s="72"/>
      <c r="BA424" s="75"/>
      <c r="BB424" s="75"/>
      <c r="BC424" s="75"/>
      <c r="BD424" s="75"/>
      <c r="BE424" s="75"/>
      <c r="BF424" s="75"/>
      <c r="BG424" s="75"/>
      <c r="BH424" s="75"/>
      <c r="BR424" s="137"/>
    </row>
    <row r="425" spans="5:70" s="69" customFormat="1" ht="12.75" customHeight="1" x14ac:dyDescent="0.15">
      <c r="E425" s="73"/>
      <c r="F425" s="74"/>
      <c r="I425" s="75"/>
      <c r="J425" s="222"/>
      <c r="N425" s="70"/>
      <c r="R425" s="71"/>
      <c r="S425" s="71"/>
      <c r="T425" s="72"/>
      <c r="BA425" s="75"/>
      <c r="BB425" s="75"/>
      <c r="BC425" s="75"/>
      <c r="BD425" s="75"/>
      <c r="BE425" s="75"/>
      <c r="BF425" s="75"/>
      <c r="BG425" s="75"/>
      <c r="BH425" s="75"/>
      <c r="BR425" s="137"/>
    </row>
    <row r="426" spans="5:70" s="69" customFormat="1" ht="12.75" customHeight="1" x14ac:dyDescent="0.15">
      <c r="E426" s="73"/>
      <c r="F426" s="74"/>
      <c r="I426" s="75"/>
      <c r="J426" s="222"/>
      <c r="N426" s="70"/>
      <c r="R426" s="71"/>
      <c r="S426" s="71"/>
      <c r="T426" s="72"/>
      <c r="BA426" s="75"/>
      <c r="BB426" s="75"/>
      <c r="BC426" s="75"/>
      <c r="BD426" s="75"/>
      <c r="BE426" s="75"/>
      <c r="BF426" s="75"/>
      <c r="BG426" s="75"/>
      <c r="BH426" s="75"/>
      <c r="BR426" s="137"/>
    </row>
    <row r="427" spans="5:70" s="69" customFormat="1" ht="12.75" customHeight="1" x14ac:dyDescent="0.15">
      <c r="E427" s="73"/>
      <c r="F427" s="74"/>
      <c r="I427" s="75"/>
      <c r="J427" s="222"/>
      <c r="N427" s="70"/>
      <c r="R427" s="71"/>
      <c r="S427" s="71"/>
      <c r="T427" s="72"/>
      <c r="BA427" s="75"/>
      <c r="BB427" s="75"/>
      <c r="BC427" s="75"/>
      <c r="BD427" s="75"/>
      <c r="BE427" s="75"/>
      <c r="BF427" s="75"/>
      <c r="BG427" s="75"/>
      <c r="BH427" s="75"/>
      <c r="BR427" s="137"/>
    </row>
    <row r="428" spans="5:70" s="69" customFormat="1" ht="12.75" customHeight="1" x14ac:dyDescent="0.15">
      <c r="E428" s="73"/>
      <c r="F428" s="74"/>
      <c r="I428" s="75"/>
      <c r="J428" s="222"/>
      <c r="N428" s="70"/>
      <c r="R428" s="71"/>
      <c r="S428" s="71"/>
      <c r="T428" s="72"/>
      <c r="BA428" s="75"/>
      <c r="BB428" s="75"/>
      <c r="BC428" s="75"/>
      <c r="BD428" s="75"/>
      <c r="BE428" s="75"/>
      <c r="BF428" s="75"/>
      <c r="BG428" s="75"/>
      <c r="BH428" s="75"/>
      <c r="BR428" s="137"/>
    </row>
    <row r="429" spans="5:70" s="69" customFormat="1" ht="12.75" customHeight="1" x14ac:dyDescent="0.15">
      <c r="E429" s="73"/>
      <c r="F429" s="74"/>
      <c r="I429" s="75"/>
      <c r="J429" s="222"/>
      <c r="N429" s="70"/>
      <c r="R429" s="71"/>
      <c r="S429" s="71"/>
      <c r="T429" s="72"/>
      <c r="BA429" s="75"/>
      <c r="BB429" s="75"/>
      <c r="BC429" s="75"/>
      <c r="BD429" s="75"/>
      <c r="BE429" s="75"/>
      <c r="BF429" s="75"/>
      <c r="BG429" s="75"/>
      <c r="BH429" s="75"/>
      <c r="BR429" s="137"/>
    </row>
    <row r="430" spans="5:70" s="69" customFormat="1" ht="12.75" customHeight="1" x14ac:dyDescent="0.15">
      <c r="E430" s="73"/>
      <c r="F430" s="74"/>
      <c r="I430" s="75"/>
      <c r="J430" s="222"/>
      <c r="N430" s="70"/>
      <c r="R430" s="71"/>
      <c r="S430" s="71"/>
      <c r="T430" s="72"/>
      <c r="BA430" s="75"/>
      <c r="BB430" s="75"/>
      <c r="BC430" s="75"/>
      <c r="BD430" s="75"/>
      <c r="BE430" s="75"/>
      <c r="BF430" s="75"/>
      <c r="BG430" s="75"/>
      <c r="BH430" s="75"/>
      <c r="BR430" s="137"/>
    </row>
    <row r="431" spans="5:70" s="69" customFormat="1" ht="12.75" customHeight="1" x14ac:dyDescent="0.15">
      <c r="E431" s="73"/>
      <c r="F431" s="74"/>
      <c r="I431" s="75"/>
      <c r="J431" s="222"/>
      <c r="N431" s="70"/>
      <c r="R431" s="71"/>
      <c r="S431" s="71"/>
      <c r="T431" s="72"/>
      <c r="BA431" s="75"/>
      <c r="BB431" s="75"/>
      <c r="BC431" s="75"/>
      <c r="BD431" s="75"/>
      <c r="BE431" s="75"/>
      <c r="BF431" s="75"/>
      <c r="BG431" s="75"/>
      <c r="BH431" s="75"/>
      <c r="BR431" s="137"/>
    </row>
    <row r="432" spans="5:70" s="69" customFormat="1" ht="12.75" customHeight="1" x14ac:dyDescent="0.15">
      <c r="E432" s="73"/>
      <c r="F432" s="74"/>
      <c r="I432" s="75"/>
      <c r="J432" s="222"/>
      <c r="N432" s="70"/>
      <c r="R432" s="71"/>
      <c r="S432" s="71"/>
      <c r="T432" s="72"/>
      <c r="BA432" s="75"/>
      <c r="BB432" s="75"/>
      <c r="BC432" s="75"/>
      <c r="BD432" s="75"/>
      <c r="BE432" s="75"/>
      <c r="BF432" s="75"/>
      <c r="BG432" s="75"/>
      <c r="BH432" s="75"/>
      <c r="BR432" s="137"/>
    </row>
    <row r="433" spans="5:70" s="69" customFormat="1" ht="12.75" customHeight="1" x14ac:dyDescent="0.15">
      <c r="E433" s="73"/>
      <c r="F433" s="74"/>
      <c r="I433" s="75"/>
      <c r="J433" s="222"/>
      <c r="N433" s="70"/>
      <c r="R433" s="71"/>
      <c r="S433" s="71"/>
      <c r="T433" s="72"/>
      <c r="BA433" s="75"/>
      <c r="BB433" s="75"/>
      <c r="BC433" s="75"/>
      <c r="BD433" s="75"/>
      <c r="BE433" s="75"/>
      <c r="BF433" s="75"/>
      <c r="BG433" s="75"/>
      <c r="BH433" s="75"/>
      <c r="BR433" s="137"/>
    </row>
    <row r="434" spans="5:70" s="69" customFormat="1" ht="12.75" customHeight="1" x14ac:dyDescent="0.15">
      <c r="E434" s="73"/>
      <c r="F434" s="74"/>
      <c r="I434" s="75"/>
      <c r="J434" s="222"/>
      <c r="N434" s="70"/>
      <c r="R434" s="71"/>
      <c r="S434" s="71"/>
      <c r="T434" s="72"/>
      <c r="BA434" s="75"/>
      <c r="BB434" s="75"/>
      <c r="BC434" s="75"/>
      <c r="BD434" s="75"/>
      <c r="BE434" s="75"/>
      <c r="BF434" s="75"/>
      <c r="BG434" s="75"/>
      <c r="BH434" s="75"/>
      <c r="BR434" s="137"/>
    </row>
    <row r="435" spans="5:70" s="69" customFormat="1" ht="12.75" customHeight="1" x14ac:dyDescent="0.15">
      <c r="E435" s="73"/>
      <c r="F435" s="74"/>
      <c r="I435" s="75"/>
      <c r="J435" s="222"/>
      <c r="N435" s="70"/>
      <c r="R435" s="71"/>
      <c r="S435" s="71"/>
      <c r="T435" s="72"/>
      <c r="BA435" s="75"/>
      <c r="BB435" s="75"/>
      <c r="BC435" s="75"/>
      <c r="BD435" s="75"/>
      <c r="BE435" s="75"/>
      <c r="BF435" s="75"/>
      <c r="BG435" s="75"/>
      <c r="BH435" s="75"/>
      <c r="BR435" s="137"/>
    </row>
    <row r="436" spans="5:70" s="69" customFormat="1" ht="12.75" customHeight="1" x14ac:dyDescent="0.15">
      <c r="E436" s="73"/>
      <c r="F436" s="74"/>
      <c r="I436" s="75"/>
      <c r="J436" s="222"/>
      <c r="N436" s="70"/>
      <c r="R436" s="71"/>
      <c r="S436" s="71"/>
      <c r="T436" s="72"/>
      <c r="BA436" s="75"/>
      <c r="BB436" s="75"/>
      <c r="BC436" s="75"/>
      <c r="BD436" s="75"/>
      <c r="BE436" s="75"/>
      <c r="BF436" s="75"/>
      <c r="BG436" s="75"/>
      <c r="BH436" s="75"/>
      <c r="BR436" s="137"/>
    </row>
    <row r="437" spans="5:70" s="69" customFormat="1" ht="12.75" customHeight="1" x14ac:dyDescent="0.15">
      <c r="E437" s="73"/>
      <c r="F437" s="74"/>
      <c r="I437" s="75"/>
      <c r="J437" s="222"/>
      <c r="N437" s="70"/>
      <c r="R437" s="71"/>
      <c r="S437" s="71"/>
      <c r="T437" s="72"/>
      <c r="BA437" s="75"/>
      <c r="BB437" s="75"/>
      <c r="BC437" s="75"/>
      <c r="BD437" s="75"/>
      <c r="BE437" s="75"/>
      <c r="BF437" s="75"/>
      <c r="BG437" s="75"/>
      <c r="BH437" s="75"/>
      <c r="BR437" s="137"/>
    </row>
    <row r="438" spans="5:70" s="69" customFormat="1" ht="12.75" customHeight="1" x14ac:dyDescent="0.15">
      <c r="E438" s="73"/>
      <c r="F438" s="74"/>
      <c r="I438" s="75"/>
      <c r="J438" s="222"/>
      <c r="N438" s="70"/>
      <c r="R438" s="71"/>
      <c r="S438" s="71"/>
      <c r="T438" s="72"/>
      <c r="BA438" s="75"/>
      <c r="BB438" s="75"/>
      <c r="BC438" s="75"/>
      <c r="BD438" s="75"/>
      <c r="BE438" s="75"/>
      <c r="BF438" s="75"/>
      <c r="BG438" s="75"/>
      <c r="BH438" s="75"/>
      <c r="BR438" s="137"/>
    </row>
    <row r="439" spans="5:70" s="69" customFormat="1" ht="12.75" customHeight="1" x14ac:dyDescent="0.15">
      <c r="E439" s="73"/>
      <c r="F439" s="74"/>
      <c r="I439" s="75"/>
      <c r="J439" s="222"/>
      <c r="N439" s="70"/>
      <c r="R439" s="71"/>
      <c r="S439" s="71"/>
      <c r="T439" s="72"/>
      <c r="BA439" s="75"/>
      <c r="BB439" s="75"/>
      <c r="BC439" s="75"/>
      <c r="BD439" s="75"/>
      <c r="BE439" s="75"/>
      <c r="BF439" s="75"/>
      <c r="BG439" s="75"/>
      <c r="BH439" s="75"/>
      <c r="BR439" s="137"/>
    </row>
    <row r="440" spans="5:70" s="69" customFormat="1" ht="12.75" customHeight="1" x14ac:dyDescent="0.15">
      <c r="E440" s="73"/>
      <c r="F440" s="74"/>
      <c r="I440" s="75"/>
      <c r="J440" s="222"/>
      <c r="N440" s="70"/>
      <c r="R440" s="71"/>
      <c r="S440" s="71"/>
      <c r="T440" s="72"/>
      <c r="BA440" s="75"/>
      <c r="BB440" s="75"/>
      <c r="BC440" s="75"/>
      <c r="BD440" s="75"/>
      <c r="BE440" s="75"/>
      <c r="BF440" s="75"/>
      <c r="BG440" s="75"/>
      <c r="BH440" s="75"/>
      <c r="BR440" s="137"/>
    </row>
    <row r="441" spans="5:70" s="69" customFormat="1" ht="12.75" customHeight="1" x14ac:dyDescent="0.15">
      <c r="E441" s="73"/>
      <c r="F441" s="74"/>
      <c r="I441" s="75"/>
      <c r="J441" s="222"/>
      <c r="N441" s="70"/>
      <c r="R441" s="71"/>
      <c r="S441" s="71"/>
      <c r="T441" s="72"/>
      <c r="BA441" s="75"/>
      <c r="BB441" s="75"/>
      <c r="BC441" s="75"/>
      <c r="BD441" s="75"/>
      <c r="BE441" s="75"/>
      <c r="BF441" s="75"/>
      <c r="BG441" s="75"/>
      <c r="BH441" s="75"/>
      <c r="BR441" s="137"/>
    </row>
    <row r="442" spans="5:70" s="69" customFormat="1" ht="12.75" customHeight="1" x14ac:dyDescent="0.15">
      <c r="E442" s="73"/>
      <c r="F442" s="74"/>
      <c r="I442" s="75"/>
      <c r="J442" s="222"/>
      <c r="N442" s="70"/>
      <c r="R442" s="71"/>
      <c r="S442" s="71"/>
      <c r="T442" s="72"/>
      <c r="BA442" s="75"/>
      <c r="BB442" s="75"/>
      <c r="BC442" s="75"/>
      <c r="BD442" s="75"/>
      <c r="BE442" s="75"/>
      <c r="BF442" s="75"/>
      <c r="BG442" s="75"/>
      <c r="BH442" s="75"/>
      <c r="BR442" s="137"/>
    </row>
    <row r="443" spans="5:70" s="69" customFormat="1" ht="12.75" customHeight="1" x14ac:dyDescent="0.15">
      <c r="E443" s="73"/>
      <c r="F443" s="74"/>
      <c r="I443" s="75"/>
      <c r="J443" s="222"/>
      <c r="N443" s="70"/>
      <c r="R443" s="71"/>
      <c r="S443" s="71"/>
      <c r="T443" s="72"/>
      <c r="BA443" s="75"/>
      <c r="BB443" s="75"/>
      <c r="BC443" s="75"/>
      <c r="BD443" s="75"/>
      <c r="BE443" s="75"/>
      <c r="BF443" s="75"/>
      <c r="BG443" s="75"/>
      <c r="BH443" s="75"/>
      <c r="BR443" s="137"/>
    </row>
    <row r="444" spans="5:70" s="69" customFormat="1" ht="12.75" customHeight="1" x14ac:dyDescent="0.15">
      <c r="E444" s="73"/>
      <c r="F444" s="74"/>
      <c r="I444" s="75"/>
      <c r="J444" s="222"/>
      <c r="N444" s="70"/>
      <c r="R444" s="71"/>
      <c r="S444" s="71"/>
      <c r="T444" s="72"/>
      <c r="BA444" s="75"/>
      <c r="BB444" s="75"/>
      <c r="BC444" s="75"/>
      <c r="BD444" s="75"/>
      <c r="BE444" s="75"/>
      <c r="BF444" s="75"/>
      <c r="BG444" s="75"/>
      <c r="BH444" s="75"/>
      <c r="BR444" s="137"/>
    </row>
    <row r="445" spans="5:70" s="69" customFormat="1" ht="12.75" customHeight="1" x14ac:dyDescent="0.15">
      <c r="E445" s="73"/>
      <c r="F445" s="74"/>
      <c r="I445" s="75"/>
      <c r="J445" s="222"/>
      <c r="N445" s="70"/>
      <c r="R445" s="71"/>
      <c r="S445" s="71"/>
      <c r="T445" s="72"/>
      <c r="BA445" s="75"/>
      <c r="BB445" s="75"/>
      <c r="BC445" s="75"/>
      <c r="BD445" s="75"/>
      <c r="BE445" s="75"/>
      <c r="BF445" s="75"/>
      <c r="BG445" s="75"/>
      <c r="BH445" s="75"/>
      <c r="BR445" s="137"/>
    </row>
    <row r="446" spans="5:70" s="69" customFormat="1" ht="12.75" customHeight="1" x14ac:dyDescent="0.15">
      <c r="E446" s="73"/>
      <c r="F446" s="74"/>
      <c r="I446" s="75"/>
      <c r="J446" s="222"/>
      <c r="N446" s="70"/>
      <c r="R446" s="71"/>
      <c r="S446" s="71"/>
      <c r="T446" s="72"/>
      <c r="BA446" s="75"/>
      <c r="BB446" s="75"/>
      <c r="BC446" s="75"/>
      <c r="BD446" s="75"/>
      <c r="BE446" s="75"/>
      <c r="BF446" s="75"/>
      <c r="BG446" s="75"/>
      <c r="BH446" s="75"/>
      <c r="BR446" s="137"/>
    </row>
    <row r="447" spans="5:70" s="69" customFormat="1" ht="12.75" customHeight="1" x14ac:dyDescent="0.15">
      <c r="E447" s="73"/>
      <c r="F447" s="74"/>
      <c r="I447" s="75"/>
      <c r="J447" s="222"/>
      <c r="N447" s="70"/>
      <c r="R447" s="71"/>
      <c r="S447" s="71"/>
      <c r="T447" s="72"/>
      <c r="BA447" s="75"/>
      <c r="BB447" s="75"/>
      <c r="BC447" s="75"/>
      <c r="BD447" s="75"/>
      <c r="BE447" s="75"/>
      <c r="BF447" s="75"/>
      <c r="BG447" s="75"/>
      <c r="BH447" s="75"/>
      <c r="BR447" s="137"/>
    </row>
    <row r="448" spans="5:70" s="69" customFormat="1" ht="12.75" customHeight="1" x14ac:dyDescent="0.15">
      <c r="E448" s="73"/>
      <c r="F448" s="74"/>
      <c r="I448" s="75"/>
      <c r="J448" s="222"/>
      <c r="N448" s="70"/>
      <c r="R448" s="71"/>
      <c r="S448" s="71"/>
      <c r="T448" s="72"/>
      <c r="BA448" s="75"/>
      <c r="BB448" s="75"/>
      <c r="BC448" s="75"/>
      <c r="BD448" s="75"/>
      <c r="BE448" s="75"/>
      <c r="BF448" s="75"/>
      <c r="BG448" s="75"/>
      <c r="BH448" s="75"/>
      <c r="BR448" s="137"/>
    </row>
    <row r="449" spans="5:70" s="69" customFormat="1" ht="12.75" customHeight="1" x14ac:dyDescent="0.15">
      <c r="E449" s="73"/>
      <c r="F449" s="74"/>
      <c r="I449" s="75"/>
      <c r="J449" s="222"/>
      <c r="N449" s="70"/>
      <c r="R449" s="71"/>
      <c r="S449" s="71"/>
      <c r="T449" s="72"/>
      <c r="BA449" s="75"/>
      <c r="BB449" s="75"/>
      <c r="BC449" s="75"/>
      <c r="BD449" s="75"/>
      <c r="BE449" s="75"/>
      <c r="BF449" s="75"/>
      <c r="BG449" s="75"/>
      <c r="BH449" s="75"/>
      <c r="BR449" s="137"/>
    </row>
    <row r="450" spans="5:70" s="69" customFormat="1" ht="12.75" customHeight="1" x14ac:dyDescent="0.15">
      <c r="E450" s="73"/>
      <c r="F450" s="74"/>
      <c r="I450" s="75"/>
      <c r="J450" s="222"/>
      <c r="N450" s="70"/>
      <c r="R450" s="71"/>
      <c r="S450" s="71"/>
      <c r="T450" s="72"/>
      <c r="BA450" s="75"/>
      <c r="BB450" s="75"/>
      <c r="BC450" s="75"/>
      <c r="BD450" s="75"/>
      <c r="BE450" s="75"/>
      <c r="BF450" s="75"/>
      <c r="BG450" s="75"/>
      <c r="BH450" s="75"/>
      <c r="BR450" s="137"/>
    </row>
    <row r="451" spans="5:70" s="69" customFormat="1" ht="12.75" customHeight="1" x14ac:dyDescent="0.15">
      <c r="E451" s="73"/>
      <c r="F451" s="74"/>
      <c r="I451" s="75"/>
      <c r="J451" s="222"/>
      <c r="N451" s="70"/>
      <c r="R451" s="71"/>
      <c r="S451" s="71"/>
      <c r="T451" s="72"/>
      <c r="BA451" s="75"/>
      <c r="BB451" s="75"/>
      <c r="BC451" s="75"/>
      <c r="BD451" s="75"/>
      <c r="BE451" s="75"/>
      <c r="BF451" s="75"/>
      <c r="BG451" s="75"/>
      <c r="BH451" s="75"/>
      <c r="BR451" s="137"/>
    </row>
    <row r="452" spans="5:70" s="69" customFormat="1" ht="12.75" customHeight="1" x14ac:dyDescent="0.15">
      <c r="E452" s="73"/>
      <c r="F452" s="74"/>
      <c r="I452" s="75"/>
      <c r="J452" s="222"/>
      <c r="N452" s="70"/>
      <c r="R452" s="71"/>
      <c r="S452" s="71"/>
      <c r="T452" s="72"/>
      <c r="BA452" s="75"/>
      <c r="BB452" s="75"/>
      <c r="BC452" s="75"/>
      <c r="BD452" s="75"/>
      <c r="BE452" s="75"/>
      <c r="BF452" s="75"/>
      <c r="BG452" s="75"/>
      <c r="BH452" s="75"/>
      <c r="BR452" s="137"/>
    </row>
    <row r="453" spans="5:70" s="69" customFormat="1" ht="12.75" customHeight="1" x14ac:dyDescent="0.15">
      <c r="E453" s="73"/>
      <c r="F453" s="74"/>
      <c r="I453" s="75"/>
      <c r="J453" s="222"/>
      <c r="N453" s="70"/>
      <c r="R453" s="71"/>
      <c r="S453" s="71"/>
      <c r="T453" s="72"/>
      <c r="BA453" s="75"/>
      <c r="BB453" s="75"/>
      <c r="BC453" s="75"/>
      <c r="BD453" s="75"/>
      <c r="BE453" s="75"/>
      <c r="BF453" s="75"/>
      <c r="BG453" s="75"/>
      <c r="BH453" s="75"/>
      <c r="BR453" s="137"/>
    </row>
    <row r="454" spans="5:70" s="69" customFormat="1" ht="12.75" customHeight="1" x14ac:dyDescent="0.15">
      <c r="E454" s="73"/>
      <c r="F454" s="74"/>
      <c r="I454" s="75"/>
      <c r="J454" s="222"/>
      <c r="N454" s="70"/>
      <c r="R454" s="71"/>
      <c r="S454" s="71"/>
      <c r="T454" s="72"/>
      <c r="BA454" s="75"/>
      <c r="BB454" s="75"/>
      <c r="BC454" s="75"/>
      <c r="BD454" s="75"/>
      <c r="BE454" s="75"/>
      <c r="BF454" s="75"/>
      <c r="BG454" s="75"/>
      <c r="BH454" s="75"/>
      <c r="BR454" s="137"/>
    </row>
    <row r="455" spans="5:70" s="69" customFormat="1" ht="12.75" customHeight="1" x14ac:dyDescent="0.15">
      <c r="E455" s="73"/>
      <c r="F455" s="74"/>
      <c r="I455" s="75"/>
      <c r="J455" s="222"/>
      <c r="N455" s="70"/>
      <c r="R455" s="71"/>
      <c r="S455" s="71"/>
      <c r="T455" s="72"/>
      <c r="BA455" s="75"/>
      <c r="BB455" s="75"/>
      <c r="BC455" s="75"/>
      <c r="BD455" s="75"/>
      <c r="BE455" s="75"/>
      <c r="BF455" s="75"/>
      <c r="BG455" s="75"/>
      <c r="BH455" s="75"/>
      <c r="BR455" s="137"/>
    </row>
    <row r="456" spans="5:70" s="69" customFormat="1" ht="12.75" customHeight="1" x14ac:dyDescent="0.15">
      <c r="E456" s="73"/>
      <c r="F456" s="74"/>
      <c r="I456" s="75"/>
      <c r="J456" s="222"/>
      <c r="N456" s="70"/>
      <c r="R456" s="71"/>
      <c r="S456" s="71"/>
      <c r="T456" s="72"/>
      <c r="BA456" s="75"/>
      <c r="BB456" s="75"/>
      <c r="BC456" s="75"/>
      <c r="BD456" s="75"/>
      <c r="BE456" s="75"/>
      <c r="BF456" s="75"/>
      <c r="BG456" s="75"/>
      <c r="BH456" s="75"/>
      <c r="BR456" s="137"/>
    </row>
    <row r="457" spans="5:70" s="69" customFormat="1" ht="12.75" customHeight="1" x14ac:dyDescent="0.15">
      <c r="E457" s="73"/>
      <c r="F457" s="74"/>
      <c r="I457" s="75"/>
      <c r="J457" s="222"/>
      <c r="N457" s="70"/>
      <c r="R457" s="71"/>
      <c r="S457" s="71"/>
      <c r="T457" s="72"/>
      <c r="BA457" s="75"/>
      <c r="BB457" s="75"/>
      <c r="BC457" s="75"/>
      <c r="BD457" s="75"/>
      <c r="BE457" s="75"/>
      <c r="BF457" s="75"/>
      <c r="BG457" s="75"/>
      <c r="BH457" s="75"/>
      <c r="BR457" s="137"/>
    </row>
    <row r="458" spans="5:70" s="69" customFormat="1" ht="12.75" customHeight="1" x14ac:dyDescent="0.15">
      <c r="E458" s="73"/>
      <c r="F458" s="74"/>
      <c r="I458" s="75"/>
      <c r="J458" s="222"/>
      <c r="N458" s="70"/>
      <c r="R458" s="71"/>
      <c r="S458" s="71"/>
      <c r="T458" s="72"/>
      <c r="BA458" s="75"/>
      <c r="BB458" s="75"/>
      <c r="BC458" s="75"/>
      <c r="BD458" s="75"/>
      <c r="BE458" s="75"/>
      <c r="BF458" s="75"/>
      <c r="BG458" s="75"/>
      <c r="BH458" s="75"/>
      <c r="BR458" s="137"/>
    </row>
    <row r="459" spans="5:70" s="69" customFormat="1" ht="12.75" customHeight="1" x14ac:dyDescent="0.15">
      <c r="E459" s="73"/>
      <c r="F459" s="74"/>
      <c r="I459" s="75"/>
      <c r="J459" s="222"/>
      <c r="N459" s="70"/>
      <c r="R459" s="71"/>
      <c r="S459" s="71"/>
      <c r="T459" s="72"/>
      <c r="BA459" s="75"/>
      <c r="BB459" s="75"/>
      <c r="BC459" s="75"/>
      <c r="BD459" s="75"/>
      <c r="BE459" s="75"/>
      <c r="BF459" s="75"/>
      <c r="BG459" s="75"/>
      <c r="BH459" s="75"/>
      <c r="BR459" s="137"/>
    </row>
    <row r="460" spans="5:70" s="69" customFormat="1" ht="12.75" customHeight="1" x14ac:dyDescent="0.15">
      <c r="E460" s="73"/>
      <c r="F460" s="74"/>
      <c r="I460" s="75"/>
      <c r="J460" s="222"/>
      <c r="N460" s="70"/>
      <c r="R460" s="71"/>
      <c r="S460" s="71"/>
      <c r="T460" s="72"/>
      <c r="BA460" s="75"/>
      <c r="BB460" s="75"/>
      <c r="BC460" s="75"/>
      <c r="BD460" s="75"/>
      <c r="BE460" s="75"/>
      <c r="BF460" s="75"/>
      <c r="BG460" s="75"/>
      <c r="BH460" s="75"/>
      <c r="BR460" s="137"/>
    </row>
    <row r="461" spans="5:70" s="69" customFormat="1" ht="12.75" customHeight="1" x14ac:dyDescent="0.15">
      <c r="E461" s="73"/>
      <c r="F461" s="74"/>
      <c r="I461" s="75"/>
      <c r="J461" s="222"/>
      <c r="N461" s="70"/>
      <c r="R461" s="71"/>
      <c r="S461" s="71"/>
      <c r="T461" s="72"/>
      <c r="BA461" s="75"/>
      <c r="BB461" s="75"/>
      <c r="BC461" s="75"/>
      <c r="BD461" s="75"/>
      <c r="BE461" s="75"/>
      <c r="BF461" s="75"/>
      <c r="BG461" s="75"/>
      <c r="BH461" s="75"/>
      <c r="BR461" s="137"/>
    </row>
    <row r="462" spans="5:70" s="69" customFormat="1" ht="12.75" customHeight="1" x14ac:dyDescent="0.15">
      <c r="E462" s="73"/>
      <c r="F462" s="74"/>
      <c r="I462" s="75"/>
      <c r="J462" s="222"/>
      <c r="N462" s="70"/>
      <c r="R462" s="71"/>
      <c r="S462" s="71"/>
      <c r="T462" s="72"/>
      <c r="BA462" s="75"/>
      <c r="BB462" s="75"/>
      <c r="BC462" s="75"/>
      <c r="BD462" s="75"/>
      <c r="BE462" s="75"/>
      <c r="BF462" s="75"/>
      <c r="BG462" s="75"/>
      <c r="BH462" s="75"/>
      <c r="BR462" s="137"/>
    </row>
    <row r="463" spans="5:70" s="69" customFormat="1" ht="12.75" customHeight="1" x14ac:dyDescent="0.15">
      <c r="E463" s="73"/>
      <c r="F463" s="74"/>
      <c r="I463" s="75"/>
      <c r="J463" s="222"/>
      <c r="N463" s="70"/>
      <c r="R463" s="71"/>
      <c r="S463" s="71"/>
      <c r="T463" s="72"/>
      <c r="BA463" s="75"/>
      <c r="BB463" s="75"/>
      <c r="BC463" s="75"/>
      <c r="BD463" s="75"/>
      <c r="BE463" s="75"/>
      <c r="BF463" s="75"/>
      <c r="BG463" s="75"/>
      <c r="BH463" s="75"/>
      <c r="BR463" s="137"/>
    </row>
    <row r="464" spans="5:70" s="69" customFormat="1" ht="12.75" customHeight="1" x14ac:dyDescent="0.15">
      <c r="E464" s="73"/>
      <c r="F464" s="74"/>
      <c r="I464" s="75"/>
      <c r="J464" s="222"/>
      <c r="N464" s="70"/>
      <c r="R464" s="71"/>
      <c r="S464" s="71"/>
      <c r="T464" s="72"/>
      <c r="BA464" s="75"/>
      <c r="BB464" s="75"/>
      <c r="BC464" s="75"/>
      <c r="BD464" s="75"/>
      <c r="BE464" s="75"/>
      <c r="BF464" s="75"/>
      <c r="BG464" s="75"/>
      <c r="BH464" s="75"/>
      <c r="BR464" s="137"/>
    </row>
    <row r="465" spans="5:70" s="69" customFormat="1" ht="12.75" customHeight="1" x14ac:dyDescent="0.15">
      <c r="E465" s="73"/>
      <c r="F465" s="74"/>
      <c r="I465" s="75"/>
      <c r="J465" s="222"/>
      <c r="N465" s="70"/>
      <c r="R465" s="71"/>
      <c r="S465" s="71"/>
      <c r="T465" s="72"/>
      <c r="BA465" s="75"/>
      <c r="BB465" s="75"/>
      <c r="BC465" s="75"/>
      <c r="BD465" s="75"/>
      <c r="BE465" s="75"/>
      <c r="BF465" s="75"/>
      <c r="BG465" s="75"/>
      <c r="BH465" s="75"/>
      <c r="BR465" s="137"/>
    </row>
    <row r="466" spans="5:70" s="69" customFormat="1" ht="12.75" customHeight="1" x14ac:dyDescent="0.15">
      <c r="E466" s="73"/>
      <c r="F466" s="74"/>
      <c r="I466" s="75"/>
      <c r="J466" s="222"/>
      <c r="N466" s="70"/>
      <c r="R466" s="71"/>
      <c r="S466" s="71"/>
      <c r="T466" s="72"/>
      <c r="BA466" s="75"/>
      <c r="BB466" s="75"/>
      <c r="BC466" s="75"/>
      <c r="BD466" s="75"/>
      <c r="BE466" s="75"/>
      <c r="BF466" s="75"/>
      <c r="BG466" s="75"/>
      <c r="BH466" s="75"/>
      <c r="BR466" s="137"/>
    </row>
    <row r="467" spans="5:70" s="69" customFormat="1" ht="12.75" customHeight="1" x14ac:dyDescent="0.15">
      <c r="E467" s="73"/>
      <c r="F467" s="74"/>
      <c r="I467" s="75"/>
      <c r="J467" s="222"/>
      <c r="N467" s="70"/>
      <c r="R467" s="71"/>
      <c r="S467" s="71"/>
      <c r="T467" s="72"/>
      <c r="BA467" s="75"/>
      <c r="BB467" s="75"/>
      <c r="BC467" s="75"/>
      <c r="BD467" s="75"/>
      <c r="BE467" s="75"/>
      <c r="BF467" s="75"/>
      <c r="BG467" s="75"/>
      <c r="BH467" s="75"/>
      <c r="BR467" s="137"/>
    </row>
    <row r="468" spans="5:70" s="69" customFormat="1" ht="12.75" customHeight="1" x14ac:dyDescent="0.15">
      <c r="E468" s="73"/>
      <c r="F468" s="74"/>
      <c r="I468" s="75"/>
      <c r="J468" s="222"/>
      <c r="N468" s="70"/>
      <c r="R468" s="71"/>
      <c r="S468" s="71"/>
      <c r="T468" s="72"/>
      <c r="BA468" s="75"/>
      <c r="BB468" s="75"/>
      <c r="BC468" s="75"/>
      <c r="BD468" s="75"/>
      <c r="BE468" s="75"/>
      <c r="BF468" s="75"/>
      <c r="BG468" s="75"/>
      <c r="BH468" s="75"/>
      <c r="BR468" s="137"/>
    </row>
    <row r="469" spans="5:70" s="69" customFormat="1" ht="12.75" customHeight="1" x14ac:dyDescent="0.15">
      <c r="E469" s="73"/>
      <c r="F469" s="74"/>
      <c r="I469" s="75"/>
      <c r="J469" s="222"/>
      <c r="N469" s="70"/>
      <c r="R469" s="71"/>
      <c r="S469" s="71"/>
      <c r="T469" s="72"/>
      <c r="BA469" s="75"/>
      <c r="BB469" s="75"/>
      <c r="BC469" s="75"/>
      <c r="BD469" s="75"/>
      <c r="BE469" s="75"/>
      <c r="BF469" s="75"/>
      <c r="BG469" s="75"/>
      <c r="BH469" s="75"/>
      <c r="BR469" s="137"/>
    </row>
    <row r="470" spans="5:70" s="69" customFormat="1" ht="12.75" customHeight="1" x14ac:dyDescent="0.15">
      <c r="E470" s="73"/>
      <c r="F470" s="74"/>
      <c r="I470" s="75"/>
      <c r="J470" s="222"/>
      <c r="N470" s="70"/>
      <c r="R470" s="71"/>
      <c r="S470" s="71"/>
      <c r="T470" s="72"/>
      <c r="BA470" s="75"/>
      <c r="BB470" s="75"/>
      <c r="BC470" s="75"/>
      <c r="BD470" s="75"/>
      <c r="BE470" s="75"/>
      <c r="BF470" s="75"/>
      <c r="BG470" s="75"/>
      <c r="BH470" s="75"/>
      <c r="BR470" s="137"/>
    </row>
    <row r="471" spans="5:70" s="69" customFormat="1" ht="12.75" customHeight="1" x14ac:dyDescent="0.15">
      <c r="E471" s="73"/>
      <c r="F471" s="74"/>
      <c r="I471" s="75"/>
      <c r="J471" s="222"/>
      <c r="N471" s="70"/>
      <c r="R471" s="71"/>
      <c r="S471" s="71"/>
      <c r="T471" s="72"/>
      <c r="BA471" s="75"/>
      <c r="BB471" s="75"/>
      <c r="BC471" s="75"/>
      <c r="BD471" s="75"/>
      <c r="BE471" s="75"/>
      <c r="BF471" s="75"/>
      <c r="BG471" s="75"/>
      <c r="BH471" s="75"/>
      <c r="BR471" s="137"/>
    </row>
    <row r="472" spans="5:70" s="69" customFormat="1" ht="12.75" customHeight="1" x14ac:dyDescent="0.15">
      <c r="E472" s="73"/>
      <c r="F472" s="74"/>
      <c r="I472" s="75"/>
      <c r="J472" s="222"/>
      <c r="N472" s="70"/>
      <c r="R472" s="71"/>
      <c r="S472" s="71"/>
      <c r="T472" s="72"/>
      <c r="BA472" s="75"/>
      <c r="BB472" s="75"/>
      <c r="BC472" s="75"/>
      <c r="BD472" s="75"/>
      <c r="BE472" s="75"/>
      <c r="BF472" s="75"/>
      <c r="BG472" s="75"/>
      <c r="BH472" s="75"/>
      <c r="BR472" s="137"/>
    </row>
    <row r="473" spans="5:70" s="69" customFormat="1" ht="12.75" customHeight="1" x14ac:dyDescent="0.15">
      <c r="E473" s="73"/>
      <c r="F473" s="74"/>
      <c r="I473" s="75"/>
      <c r="J473" s="222"/>
      <c r="N473" s="70"/>
      <c r="R473" s="71"/>
      <c r="S473" s="71"/>
      <c r="T473" s="72"/>
      <c r="BA473" s="75"/>
      <c r="BB473" s="75"/>
      <c r="BC473" s="75"/>
      <c r="BD473" s="75"/>
      <c r="BE473" s="75"/>
      <c r="BF473" s="75"/>
      <c r="BG473" s="75"/>
      <c r="BH473" s="75"/>
      <c r="BR473" s="137"/>
    </row>
    <row r="474" spans="5:70" s="69" customFormat="1" ht="12.75" customHeight="1" x14ac:dyDescent="0.15">
      <c r="E474" s="73"/>
      <c r="F474" s="74"/>
      <c r="I474" s="75"/>
      <c r="J474" s="222"/>
      <c r="N474" s="70"/>
      <c r="R474" s="71"/>
      <c r="S474" s="71"/>
      <c r="T474" s="72"/>
      <c r="BA474" s="75"/>
      <c r="BB474" s="75"/>
      <c r="BC474" s="75"/>
      <c r="BD474" s="75"/>
      <c r="BE474" s="75"/>
      <c r="BF474" s="75"/>
      <c r="BG474" s="75"/>
      <c r="BH474" s="75"/>
      <c r="BR474" s="137"/>
    </row>
    <row r="475" spans="5:70" s="69" customFormat="1" ht="12.75" customHeight="1" x14ac:dyDescent="0.15">
      <c r="E475" s="73"/>
      <c r="F475" s="74"/>
      <c r="I475" s="75"/>
      <c r="J475" s="222"/>
      <c r="N475" s="70"/>
      <c r="R475" s="71"/>
      <c r="S475" s="71"/>
      <c r="T475" s="72"/>
      <c r="BA475" s="75"/>
      <c r="BB475" s="75"/>
      <c r="BC475" s="75"/>
      <c r="BD475" s="75"/>
      <c r="BE475" s="75"/>
      <c r="BF475" s="75"/>
      <c r="BG475" s="75"/>
      <c r="BH475" s="75"/>
      <c r="BR475" s="137"/>
    </row>
    <row r="476" spans="5:70" s="69" customFormat="1" ht="12.75" customHeight="1" x14ac:dyDescent="0.15">
      <c r="E476" s="73"/>
      <c r="F476" s="74"/>
      <c r="I476" s="75"/>
      <c r="J476" s="222"/>
      <c r="N476" s="70"/>
      <c r="R476" s="71"/>
      <c r="S476" s="71"/>
      <c r="T476" s="72"/>
      <c r="BA476" s="75"/>
      <c r="BB476" s="75"/>
      <c r="BC476" s="75"/>
      <c r="BD476" s="75"/>
      <c r="BE476" s="75"/>
      <c r="BF476" s="75"/>
      <c r="BG476" s="75"/>
      <c r="BH476" s="75"/>
      <c r="BR476" s="137"/>
    </row>
    <row r="477" spans="5:70" s="69" customFormat="1" ht="12.75" customHeight="1" x14ac:dyDescent="0.15">
      <c r="E477" s="73"/>
      <c r="F477" s="74"/>
      <c r="I477" s="75"/>
      <c r="J477" s="222"/>
      <c r="N477" s="70"/>
      <c r="R477" s="71"/>
      <c r="S477" s="71"/>
      <c r="T477" s="72"/>
      <c r="BA477" s="75"/>
      <c r="BB477" s="75"/>
      <c r="BC477" s="75"/>
      <c r="BD477" s="75"/>
      <c r="BE477" s="75"/>
      <c r="BF477" s="75"/>
      <c r="BG477" s="75"/>
      <c r="BH477" s="75"/>
      <c r="BR477" s="137"/>
    </row>
    <row r="478" spans="5:70" s="69" customFormat="1" ht="12.75" customHeight="1" x14ac:dyDescent="0.15">
      <c r="E478" s="73"/>
      <c r="F478" s="74"/>
      <c r="I478" s="75"/>
      <c r="J478" s="222"/>
      <c r="N478" s="70"/>
      <c r="R478" s="71"/>
      <c r="S478" s="71"/>
      <c r="T478" s="72"/>
      <c r="BA478" s="75"/>
      <c r="BB478" s="75"/>
      <c r="BC478" s="75"/>
      <c r="BD478" s="75"/>
      <c r="BE478" s="75"/>
      <c r="BF478" s="75"/>
      <c r="BG478" s="75"/>
      <c r="BH478" s="75"/>
      <c r="BR478" s="137"/>
    </row>
    <row r="479" spans="5:70" s="69" customFormat="1" ht="12.75" customHeight="1" x14ac:dyDescent="0.15">
      <c r="E479" s="73"/>
      <c r="F479" s="74"/>
      <c r="I479" s="75"/>
      <c r="J479" s="222"/>
      <c r="N479" s="70"/>
      <c r="R479" s="71"/>
      <c r="S479" s="71"/>
      <c r="T479" s="72"/>
      <c r="BA479" s="75"/>
      <c r="BB479" s="75"/>
      <c r="BC479" s="75"/>
      <c r="BD479" s="75"/>
      <c r="BE479" s="75"/>
      <c r="BF479" s="75"/>
      <c r="BG479" s="75"/>
      <c r="BH479" s="75"/>
      <c r="BR479" s="137"/>
    </row>
    <row r="480" spans="5:70" s="69" customFormat="1" ht="12.75" customHeight="1" x14ac:dyDescent="0.15">
      <c r="E480" s="73"/>
      <c r="F480" s="74"/>
      <c r="I480" s="75"/>
      <c r="J480" s="222"/>
      <c r="N480" s="70"/>
      <c r="R480" s="71"/>
      <c r="S480" s="71"/>
      <c r="T480" s="72"/>
      <c r="BA480" s="75"/>
      <c r="BB480" s="75"/>
      <c r="BC480" s="75"/>
      <c r="BD480" s="75"/>
      <c r="BE480" s="75"/>
      <c r="BF480" s="75"/>
      <c r="BG480" s="75"/>
      <c r="BH480" s="75"/>
      <c r="BR480" s="137"/>
    </row>
    <row r="481" spans="5:70" s="69" customFormat="1" ht="12.75" customHeight="1" x14ac:dyDescent="0.15">
      <c r="E481" s="73"/>
      <c r="F481" s="74"/>
      <c r="I481" s="75"/>
      <c r="J481" s="222"/>
      <c r="N481" s="70"/>
      <c r="R481" s="71"/>
      <c r="S481" s="71"/>
      <c r="T481" s="72"/>
      <c r="BA481" s="75"/>
      <c r="BB481" s="75"/>
      <c r="BC481" s="75"/>
      <c r="BD481" s="75"/>
      <c r="BE481" s="75"/>
      <c r="BF481" s="75"/>
      <c r="BG481" s="75"/>
      <c r="BH481" s="75"/>
      <c r="BR481" s="137"/>
    </row>
    <row r="482" spans="5:70" s="69" customFormat="1" ht="12.75" customHeight="1" x14ac:dyDescent="0.15">
      <c r="E482" s="73"/>
      <c r="F482" s="74"/>
      <c r="I482" s="75"/>
      <c r="J482" s="222"/>
      <c r="N482" s="70"/>
      <c r="R482" s="71"/>
      <c r="S482" s="71"/>
      <c r="T482" s="72"/>
      <c r="BA482" s="75"/>
      <c r="BB482" s="75"/>
      <c r="BC482" s="75"/>
      <c r="BD482" s="75"/>
      <c r="BE482" s="75"/>
      <c r="BF482" s="75"/>
      <c r="BG482" s="75"/>
      <c r="BH482" s="75"/>
      <c r="BR482" s="137"/>
    </row>
    <row r="483" spans="5:70" s="69" customFormat="1" ht="12.75" customHeight="1" x14ac:dyDescent="0.15">
      <c r="E483" s="73"/>
      <c r="F483" s="74"/>
      <c r="I483" s="75"/>
      <c r="J483" s="222"/>
      <c r="N483" s="70"/>
      <c r="R483" s="71"/>
      <c r="S483" s="71"/>
      <c r="T483" s="72"/>
      <c r="BA483" s="75"/>
      <c r="BB483" s="75"/>
      <c r="BC483" s="75"/>
      <c r="BD483" s="75"/>
      <c r="BE483" s="75"/>
      <c r="BF483" s="75"/>
      <c r="BG483" s="75"/>
      <c r="BH483" s="75"/>
      <c r="BR483" s="137"/>
    </row>
    <row r="484" spans="5:70" s="69" customFormat="1" ht="12.75" customHeight="1" x14ac:dyDescent="0.15">
      <c r="E484" s="73"/>
      <c r="F484" s="74"/>
      <c r="I484" s="75"/>
      <c r="J484" s="222"/>
      <c r="N484" s="70"/>
      <c r="R484" s="71"/>
      <c r="S484" s="71"/>
      <c r="T484" s="72"/>
      <c r="BA484" s="75"/>
      <c r="BB484" s="75"/>
      <c r="BC484" s="75"/>
      <c r="BD484" s="75"/>
      <c r="BE484" s="75"/>
      <c r="BF484" s="75"/>
      <c r="BG484" s="75"/>
      <c r="BH484" s="75"/>
      <c r="BR484" s="137"/>
    </row>
    <row r="485" spans="5:70" s="69" customFormat="1" ht="12.75" customHeight="1" x14ac:dyDescent="0.15">
      <c r="E485" s="73"/>
      <c r="F485" s="74"/>
      <c r="I485" s="75"/>
      <c r="J485" s="222"/>
      <c r="N485" s="70"/>
      <c r="R485" s="71"/>
      <c r="S485" s="71"/>
      <c r="T485" s="72"/>
      <c r="BA485" s="75"/>
      <c r="BB485" s="75"/>
      <c r="BC485" s="75"/>
      <c r="BD485" s="75"/>
      <c r="BE485" s="75"/>
      <c r="BF485" s="75"/>
      <c r="BG485" s="75"/>
      <c r="BH485" s="75"/>
      <c r="BR485" s="137"/>
    </row>
    <row r="486" spans="5:70" s="69" customFormat="1" ht="12.75" customHeight="1" x14ac:dyDescent="0.15">
      <c r="E486" s="73"/>
      <c r="F486" s="74"/>
      <c r="I486" s="75"/>
      <c r="J486" s="222"/>
      <c r="N486" s="70"/>
      <c r="R486" s="71"/>
      <c r="S486" s="71"/>
      <c r="T486" s="72"/>
      <c r="BA486" s="75"/>
      <c r="BB486" s="75"/>
      <c r="BC486" s="75"/>
      <c r="BD486" s="75"/>
      <c r="BE486" s="75"/>
      <c r="BF486" s="75"/>
      <c r="BG486" s="75"/>
      <c r="BH486" s="75"/>
      <c r="BR486" s="137"/>
    </row>
    <row r="487" spans="5:70" s="69" customFormat="1" ht="12.75" customHeight="1" x14ac:dyDescent="0.15">
      <c r="E487" s="73"/>
      <c r="F487" s="74"/>
      <c r="I487" s="75"/>
      <c r="J487" s="222"/>
      <c r="N487" s="70"/>
      <c r="R487" s="71"/>
      <c r="S487" s="71"/>
      <c r="T487" s="72"/>
      <c r="BA487" s="75"/>
      <c r="BB487" s="75"/>
      <c r="BC487" s="75"/>
      <c r="BD487" s="75"/>
      <c r="BE487" s="75"/>
      <c r="BF487" s="75"/>
      <c r="BG487" s="75"/>
      <c r="BH487" s="75"/>
      <c r="BR487" s="137"/>
    </row>
    <row r="488" spans="5:70" s="69" customFormat="1" ht="12.75" customHeight="1" x14ac:dyDescent="0.15">
      <c r="E488" s="73"/>
      <c r="F488" s="74"/>
      <c r="I488" s="75"/>
      <c r="J488" s="222"/>
      <c r="N488" s="70"/>
      <c r="R488" s="71"/>
      <c r="S488" s="71"/>
      <c r="T488" s="72"/>
      <c r="BA488" s="75"/>
      <c r="BB488" s="75"/>
      <c r="BC488" s="75"/>
      <c r="BD488" s="75"/>
      <c r="BE488" s="75"/>
      <c r="BF488" s="75"/>
      <c r="BG488" s="75"/>
      <c r="BH488" s="75"/>
      <c r="BR488" s="137"/>
    </row>
    <row r="489" spans="5:70" s="69" customFormat="1" ht="12.75" customHeight="1" x14ac:dyDescent="0.15">
      <c r="E489" s="73"/>
      <c r="F489" s="74"/>
      <c r="I489" s="75"/>
      <c r="J489" s="222"/>
      <c r="N489" s="70"/>
      <c r="R489" s="71"/>
      <c r="S489" s="71"/>
      <c r="T489" s="72"/>
      <c r="BA489" s="75"/>
      <c r="BB489" s="75"/>
      <c r="BC489" s="75"/>
      <c r="BD489" s="75"/>
      <c r="BE489" s="75"/>
      <c r="BF489" s="75"/>
      <c r="BG489" s="75"/>
      <c r="BH489" s="75"/>
      <c r="BR489" s="137"/>
    </row>
    <row r="490" spans="5:70" s="69" customFormat="1" ht="12.75" customHeight="1" x14ac:dyDescent="0.15">
      <c r="E490" s="73"/>
      <c r="F490" s="74"/>
      <c r="I490" s="75"/>
      <c r="J490" s="222"/>
      <c r="N490" s="70"/>
      <c r="R490" s="71"/>
      <c r="S490" s="71"/>
      <c r="T490" s="72"/>
      <c r="BA490" s="75"/>
      <c r="BB490" s="75"/>
      <c r="BC490" s="75"/>
      <c r="BD490" s="75"/>
      <c r="BE490" s="75"/>
      <c r="BF490" s="75"/>
      <c r="BG490" s="75"/>
      <c r="BH490" s="75"/>
      <c r="BR490" s="137"/>
    </row>
    <row r="491" spans="5:70" s="69" customFormat="1" ht="12.75" customHeight="1" x14ac:dyDescent="0.15">
      <c r="E491" s="73"/>
      <c r="F491" s="74"/>
      <c r="I491" s="75"/>
      <c r="J491" s="222"/>
      <c r="N491" s="70"/>
      <c r="R491" s="71"/>
      <c r="S491" s="71"/>
      <c r="T491" s="72"/>
      <c r="BA491" s="75"/>
      <c r="BB491" s="75"/>
      <c r="BC491" s="75"/>
      <c r="BD491" s="75"/>
      <c r="BE491" s="75"/>
      <c r="BF491" s="75"/>
      <c r="BG491" s="75"/>
      <c r="BH491" s="75"/>
      <c r="BR491" s="137"/>
    </row>
    <row r="492" spans="5:70" s="69" customFormat="1" ht="12.75" customHeight="1" x14ac:dyDescent="0.15">
      <c r="E492" s="73"/>
      <c r="F492" s="74"/>
      <c r="I492" s="75"/>
      <c r="J492" s="222"/>
      <c r="N492" s="70"/>
      <c r="R492" s="71"/>
      <c r="S492" s="71"/>
      <c r="T492" s="72"/>
      <c r="BA492" s="75"/>
      <c r="BB492" s="75"/>
      <c r="BC492" s="75"/>
      <c r="BD492" s="75"/>
      <c r="BE492" s="75"/>
      <c r="BF492" s="75"/>
      <c r="BG492" s="75"/>
      <c r="BH492" s="75"/>
      <c r="BR492" s="137"/>
    </row>
    <row r="493" spans="5:70" s="69" customFormat="1" ht="12.75" customHeight="1" x14ac:dyDescent="0.15">
      <c r="E493" s="73"/>
      <c r="F493" s="74"/>
      <c r="I493" s="75"/>
      <c r="J493" s="222"/>
      <c r="N493" s="70"/>
      <c r="R493" s="71"/>
      <c r="S493" s="71"/>
      <c r="T493" s="72"/>
      <c r="BA493" s="75"/>
      <c r="BB493" s="75"/>
      <c r="BC493" s="75"/>
      <c r="BD493" s="75"/>
      <c r="BE493" s="75"/>
      <c r="BF493" s="75"/>
      <c r="BG493" s="75"/>
      <c r="BH493" s="75"/>
      <c r="BR493" s="137"/>
    </row>
    <row r="494" spans="5:70" s="69" customFormat="1" ht="12.75" customHeight="1" x14ac:dyDescent="0.15">
      <c r="E494" s="73"/>
      <c r="F494" s="74"/>
      <c r="I494" s="75"/>
      <c r="J494" s="222"/>
      <c r="N494" s="70"/>
      <c r="R494" s="71"/>
      <c r="S494" s="71"/>
      <c r="T494" s="72"/>
      <c r="BA494" s="75"/>
      <c r="BB494" s="75"/>
      <c r="BC494" s="75"/>
      <c r="BD494" s="75"/>
      <c r="BE494" s="75"/>
      <c r="BF494" s="75"/>
      <c r="BG494" s="75"/>
      <c r="BH494" s="75"/>
      <c r="BR494" s="137"/>
    </row>
    <row r="495" spans="5:70" s="69" customFormat="1" ht="12.75" customHeight="1" x14ac:dyDescent="0.15">
      <c r="E495" s="73"/>
      <c r="F495" s="74"/>
      <c r="I495" s="75"/>
      <c r="J495" s="222"/>
      <c r="N495" s="70"/>
      <c r="R495" s="71"/>
      <c r="S495" s="71"/>
      <c r="T495" s="72"/>
      <c r="BA495" s="75"/>
      <c r="BB495" s="75"/>
      <c r="BC495" s="75"/>
      <c r="BD495" s="75"/>
      <c r="BE495" s="75"/>
      <c r="BF495" s="75"/>
      <c r="BG495" s="75"/>
      <c r="BH495" s="75"/>
      <c r="BR495" s="137"/>
    </row>
    <row r="496" spans="5:70" s="69" customFormat="1" ht="12.75" customHeight="1" x14ac:dyDescent="0.15">
      <c r="E496" s="73"/>
      <c r="F496" s="74"/>
      <c r="I496" s="75"/>
      <c r="J496" s="222"/>
      <c r="N496" s="70"/>
      <c r="R496" s="71"/>
      <c r="S496" s="71"/>
      <c r="T496" s="72"/>
      <c r="BA496" s="75"/>
      <c r="BB496" s="75"/>
      <c r="BC496" s="75"/>
      <c r="BD496" s="75"/>
      <c r="BE496" s="75"/>
      <c r="BF496" s="75"/>
      <c r="BG496" s="75"/>
      <c r="BH496" s="75"/>
      <c r="BR496" s="137"/>
    </row>
    <row r="497" spans="5:70" s="69" customFormat="1" ht="12.75" customHeight="1" x14ac:dyDescent="0.15">
      <c r="E497" s="73"/>
      <c r="F497" s="74"/>
      <c r="I497" s="75"/>
      <c r="J497" s="222"/>
      <c r="N497" s="70"/>
      <c r="R497" s="71"/>
      <c r="S497" s="71"/>
      <c r="T497" s="72"/>
      <c r="BA497" s="75"/>
      <c r="BB497" s="75"/>
      <c r="BC497" s="75"/>
      <c r="BD497" s="75"/>
      <c r="BE497" s="75"/>
      <c r="BF497" s="75"/>
      <c r="BG497" s="75"/>
      <c r="BH497" s="75"/>
      <c r="BR497" s="137"/>
    </row>
    <row r="498" spans="5:70" s="69" customFormat="1" ht="12.75" customHeight="1" x14ac:dyDescent="0.15">
      <c r="E498" s="73"/>
      <c r="F498" s="74"/>
      <c r="I498" s="75"/>
      <c r="J498" s="222"/>
      <c r="N498" s="70"/>
      <c r="R498" s="71"/>
      <c r="S498" s="71"/>
      <c r="T498" s="72"/>
      <c r="BA498" s="75"/>
      <c r="BB498" s="75"/>
      <c r="BC498" s="75"/>
      <c r="BD498" s="75"/>
      <c r="BE498" s="75"/>
      <c r="BF498" s="75"/>
      <c r="BG498" s="75"/>
      <c r="BH498" s="75"/>
      <c r="BR498" s="137"/>
    </row>
    <row r="499" spans="5:70" s="69" customFormat="1" ht="12.75" customHeight="1" x14ac:dyDescent="0.15">
      <c r="E499" s="73"/>
      <c r="F499" s="74"/>
      <c r="I499" s="75"/>
      <c r="J499" s="222"/>
      <c r="N499" s="70"/>
      <c r="R499" s="71"/>
      <c r="S499" s="71"/>
      <c r="T499" s="72"/>
      <c r="BA499" s="75"/>
      <c r="BB499" s="75"/>
      <c r="BC499" s="75"/>
      <c r="BD499" s="75"/>
      <c r="BE499" s="75"/>
      <c r="BF499" s="75"/>
      <c r="BG499" s="75"/>
      <c r="BH499" s="75"/>
      <c r="BR499" s="137"/>
    </row>
    <row r="500" spans="5:70" s="69" customFormat="1" ht="12.75" customHeight="1" x14ac:dyDescent="0.15">
      <c r="E500" s="73"/>
      <c r="F500" s="74"/>
      <c r="I500" s="75"/>
      <c r="J500" s="222"/>
      <c r="N500" s="70"/>
      <c r="R500" s="71"/>
      <c r="S500" s="71"/>
      <c r="T500" s="72"/>
      <c r="BA500" s="75"/>
      <c r="BB500" s="75"/>
      <c r="BC500" s="75"/>
      <c r="BD500" s="75"/>
      <c r="BE500" s="75"/>
      <c r="BF500" s="75"/>
      <c r="BG500" s="75"/>
      <c r="BH500" s="75"/>
      <c r="BR500" s="137"/>
    </row>
    <row r="501" spans="5:70" s="69" customFormat="1" ht="12.75" customHeight="1" x14ac:dyDescent="0.15">
      <c r="E501" s="73"/>
      <c r="F501" s="74"/>
      <c r="I501" s="75"/>
      <c r="J501" s="222"/>
      <c r="N501" s="70"/>
      <c r="R501" s="71"/>
      <c r="S501" s="71"/>
      <c r="T501" s="72"/>
      <c r="BA501" s="75"/>
      <c r="BB501" s="75"/>
      <c r="BC501" s="75"/>
      <c r="BD501" s="75"/>
      <c r="BE501" s="75"/>
      <c r="BF501" s="75"/>
      <c r="BG501" s="75"/>
      <c r="BH501" s="75"/>
      <c r="BR501" s="137"/>
    </row>
    <row r="502" spans="5:70" s="69" customFormat="1" ht="12.75" customHeight="1" x14ac:dyDescent="0.15">
      <c r="E502" s="73"/>
      <c r="F502" s="74"/>
      <c r="I502" s="75"/>
      <c r="J502" s="222"/>
      <c r="N502" s="70"/>
      <c r="R502" s="71"/>
      <c r="S502" s="71"/>
      <c r="T502" s="72"/>
      <c r="BA502" s="75"/>
      <c r="BB502" s="75"/>
      <c r="BC502" s="75"/>
      <c r="BD502" s="75"/>
      <c r="BE502" s="75"/>
      <c r="BF502" s="75"/>
      <c r="BG502" s="75"/>
      <c r="BH502" s="75"/>
      <c r="BR502" s="137"/>
    </row>
    <row r="503" spans="5:70" s="69" customFormat="1" ht="12.75" customHeight="1" x14ac:dyDescent="0.15">
      <c r="E503" s="73"/>
      <c r="F503" s="74"/>
      <c r="I503" s="75"/>
      <c r="J503" s="222"/>
      <c r="N503" s="70"/>
      <c r="R503" s="71"/>
      <c r="S503" s="71"/>
      <c r="T503" s="72"/>
      <c r="BA503" s="75"/>
      <c r="BB503" s="75"/>
      <c r="BC503" s="75"/>
      <c r="BD503" s="75"/>
      <c r="BE503" s="75"/>
      <c r="BF503" s="75"/>
      <c r="BG503" s="75"/>
      <c r="BH503" s="75"/>
      <c r="BR503" s="137"/>
    </row>
    <row r="504" spans="5:70" s="69" customFormat="1" ht="12.75" customHeight="1" x14ac:dyDescent="0.15">
      <c r="E504" s="73"/>
      <c r="F504" s="74"/>
      <c r="I504" s="75"/>
      <c r="J504" s="222"/>
      <c r="N504" s="70"/>
      <c r="R504" s="71"/>
      <c r="S504" s="71"/>
      <c r="T504" s="72"/>
      <c r="BA504" s="75"/>
      <c r="BB504" s="75"/>
      <c r="BC504" s="75"/>
      <c r="BD504" s="75"/>
      <c r="BE504" s="75"/>
      <c r="BF504" s="75"/>
      <c r="BG504" s="75"/>
      <c r="BH504" s="75"/>
      <c r="BR504" s="137"/>
    </row>
    <row r="505" spans="5:70" s="69" customFormat="1" ht="12.75" customHeight="1" x14ac:dyDescent="0.15">
      <c r="E505" s="73"/>
      <c r="F505" s="74"/>
      <c r="I505" s="75"/>
      <c r="J505" s="222"/>
      <c r="N505" s="70"/>
      <c r="R505" s="71"/>
      <c r="S505" s="71"/>
      <c r="T505" s="72"/>
      <c r="BA505" s="75"/>
      <c r="BB505" s="75"/>
      <c r="BC505" s="75"/>
      <c r="BD505" s="75"/>
      <c r="BE505" s="75"/>
      <c r="BF505" s="75"/>
      <c r="BG505" s="75"/>
      <c r="BH505" s="75"/>
      <c r="BR505" s="137"/>
    </row>
    <row r="506" spans="5:70" s="69" customFormat="1" ht="12.75" customHeight="1" x14ac:dyDescent="0.15">
      <c r="E506" s="73"/>
      <c r="F506" s="74"/>
      <c r="I506" s="75"/>
      <c r="J506" s="222"/>
      <c r="N506" s="70"/>
      <c r="R506" s="71"/>
      <c r="S506" s="71"/>
      <c r="T506" s="72"/>
      <c r="BA506" s="75"/>
      <c r="BB506" s="75"/>
      <c r="BC506" s="75"/>
      <c r="BD506" s="75"/>
      <c r="BE506" s="75"/>
      <c r="BF506" s="75"/>
      <c r="BG506" s="75"/>
      <c r="BH506" s="75"/>
      <c r="BR506" s="137"/>
    </row>
    <row r="507" spans="5:70" s="69" customFormat="1" ht="12.75" customHeight="1" x14ac:dyDescent="0.15">
      <c r="E507" s="73"/>
      <c r="F507" s="74"/>
      <c r="I507" s="75"/>
      <c r="J507" s="222"/>
      <c r="N507" s="70"/>
      <c r="R507" s="71"/>
      <c r="S507" s="71"/>
      <c r="T507" s="72"/>
      <c r="BA507" s="75"/>
      <c r="BB507" s="75"/>
      <c r="BC507" s="75"/>
      <c r="BD507" s="75"/>
      <c r="BE507" s="75"/>
      <c r="BF507" s="75"/>
      <c r="BG507" s="75"/>
      <c r="BH507" s="75"/>
      <c r="BR507" s="137"/>
    </row>
    <row r="508" spans="5:70" s="69" customFormat="1" ht="12.75" customHeight="1" x14ac:dyDescent="0.15">
      <c r="E508" s="73"/>
      <c r="F508" s="74"/>
      <c r="I508" s="75"/>
      <c r="J508" s="222"/>
      <c r="N508" s="70"/>
      <c r="R508" s="71"/>
      <c r="S508" s="71"/>
      <c r="T508" s="72"/>
      <c r="BA508" s="75"/>
      <c r="BB508" s="75"/>
      <c r="BC508" s="75"/>
      <c r="BD508" s="75"/>
      <c r="BE508" s="75"/>
      <c r="BF508" s="75"/>
      <c r="BG508" s="75"/>
      <c r="BH508" s="75"/>
      <c r="BR508" s="137"/>
    </row>
    <row r="509" spans="5:70" s="69" customFormat="1" ht="12.75" customHeight="1" x14ac:dyDescent="0.15">
      <c r="E509" s="73"/>
      <c r="F509" s="74"/>
      <c r="I509" s="75"/>
      <c r="J509" s="222"/>
      <c r="N509" s="70"/>
      <c r="R509" s="71"/>
      <c r="S509" s="71"/>
      <c r="T509" s="72"/>
      <c r="BA509" s="75"/>
      <c r="BB509" s="75"/>
      <c r="BC509" s="75"/>
      <c r="BD509" s="75"/>
      <c r="BE509" s="75"/>
      <c r="BF509" s="75"/>
      <c r="BG509" s="75"/>
      <c r="BH509" s="75"/>
      <c r="BR509" s="137"/>
    </row>
    <row r="510" spans="5:70" s="69" customFormat="1" ht="12.75" customHeight="1" x14ac:dyDescent="0.15">
      <c r="E510" s="73"/>
      <c r="F510" s="74"/>
      <c r="I510" s="75"/>
      <c r="J510" s="222"/>
      <c r="N510" s="70"/>
      <c r="R510" s="71"/>
      <c r="S510" s="71"/>
      <c r="T510" s="72"/>
      <c r="BA510" s="75"/>
      <c r="BB510" s="75"/>
      <c r="BC510" s="75"/>
      <c r="BD510" s="75"/>
      <c r="BE510" s="75"/>
      <c r="BF510" s="75"/>
      <c r="BG510" s="75"/>
      <c r="BH510" s="75"/>
      <c r="BR510" s="137"/>
    </row>
    <row r="511" spans="5:70" s="69" customFormat="1" ht="12.75" customHeight="1" x14ac:dyDescent="0.15">
      <c r="E511" s="73"/>
      <c r="F511" s="74"/>
      <c r="I511" s="75"/>
      <c r="J511" s="222"/>
      <c r="N511" s="70"/>
      <c r="R511" s="71"/>
      <c r="S511" s="71"/>
      <c r="T511" s="72"/>
      <c r="BA511" s="75"/>
      <c r="BB511" s="75"/>
      <c r="BC511" s="75"/>
      <c r="BD511" s="75"/>
      <c r="BE511" s="75"/>
      <c r="BF511" s="75"/>
      <c r="BG511" s="75"/>
      <c r="BH511" s="75"/>
      <c r="BR511" s="137"/>
    </row>
    <row r="512" spans="5:70" s="69" customFormat="1" ht="12.75" customHeight="1" x14ac:dyDescent="0.15">
      <c r="E512" s="73"/>
      <c r="F512" s="74"/>
      <c r="I512" s="75"/>
      <c r="J512" s="222"/>
      <c r="N512" s="70"/>
      <c r="R512" s="71"/>
      <c r="S512" s="71"/>
      <c r="T512" s="72"/>
      <c r="BA512" s="75"/>
      <c r="BB512" s="75"/>
      <c r="BC512" s="75"/>
      <c r="BD512" s="75"/>
      <c r="BE512" s="75"/>
      <c r="BF512" s="75"/>
      <c r="BG512" s="75"/>
      <c r="BH512" s="75"/>
      <c r="BR512" s="137"/>
    </row>
    <row r="513" spans="5:70" s="69" customFormat="1" ht="12.75" customHeight="1" x14ac:dyDescent="0.15">
      <c r="E513" s="73"/>
      <c r="F513" s="74"/>
      <c r="I513" s="75"/>
      <c r="J513" s="222"/>
      <c r="N513" s="70"/>
      <c r="R513" s="71"/>
      <c r="S513" s="71"/>
      <c r="T513" s="72"/>
      <c r="BA513" s="75"/>
      <c r="BB513" s="75"/>
      <c r="BC513" s="75"/>
      <c r="BD513" s="75"/>
      <c r="BE513" s="75"/>
      <c r="BF513" s="75"/>
      <c r="BG513" s="75"/>
      <c r="BH513" s="75"/>
      <c r="BR513" s="137"/>
    </row>
    <row r="514" spans="5:70" s="69" customFormat="1" ht="12.75" customHeight="1" x14ac:dyDescent="0.15">
      <c r="E514" s="73"/>
      <c r="F514" s="74"/>
      <c r="I514" s="75"/>
      <c r="J514" s="222"/>
      <c r="N514" s="70"/>
      <c r="R514" s="71"/>
      <c r="S514" s="71"/>
      <c r="T514" s="72"/>
      <c r="BA514" s="75"/>
      <c r="BB514" s="75"/>
      <c r="BC514" s="75"/>
      <c r="BD514" s="75"/>
      <c r="BE514" s="75"/>
      <c r="BF514" s="75"/>
      <c r="BG514" s="75"/>
      <c r="BH514" s="75"/>
      <c r="BR514" s="137"/>
    </row>
    <row r="515" spans="5:70" s="69" customFormat="1" ht="12.75" customHeight="1" x14ac:dyDescent="0.15">
      <c r="E515" s="73"/>
      <c r="F515" s="74"/>
      <c r="I515" s="75"/>
      <c r="J515" s="222"/>
      <c r="N515" s="70"/>
      <c r="R515" s="71"/>
      <c r="S515" s="71"/>
      <c r="T515" s="72"/>
      <c r="BA515" s="75"/>
      <c r="BB515" s="75"/>
      <c r="BC515" s="75"/>
      <c r="BD515" s="75"/>
      <c r="BE515" s="75"/>
      <c r="BF515" s="75"/>
      <c r="BG515" s="75"/>
      <c r="BH515" s="75"/>
      <c r="BR515" s="137"/>
    </row>
    <row r="516" spans="5:70" s="69" customFormat="1" ht="12.75" customHeight="1" x14ac:dyDescent="0.15">
      <c r="E516" s="73"/>
      <c r="F516" s="74"/>
      <c r="I516" s="75"/>
      <c r="J516" s="222"/>
      <c r="N516" s="70"/>
      <c r="R516" s="71"/>
      <c r="S516" s="71"/>
      <c r="T516" s="72"/>
      <c r="BA516" s="75"/>
      <c r="BB516" s="75"/>
      <c r="BC516" s="75"/>
      <c r="BD516" s="75"/>
      <c r="BE516" s="75"/>
      <c r="BF516" s="75"/>
      <c r="BG516" s="75"/>
      <c r="BH516" s="75"/>
      <c r="BR516" s="137"/>
    </row>
    <row r="517" spans="5:70" s="69" customFormat="1" ht="12.75" customHeight="1" x14ac:dyDescent="0.15">
      <c r="E517" s="73"/>
      <c r="F517" s="74"/>
      <c r="I517" s="75"/>
      <c r="J517" s="222"/>
      <c r="N517" s="70"/>
      <c r="R517" s="71"/>
      <c r="S517" s="71"/>
      <c r="T517" s="72"/>
      <c r="BA517" s="75"/>
      <c r="BB517" s="75"/>
      <c r="BC517" s="75"/>
      <c r="BD517" s="75"/>
      <c r="BE517" s="75"/>
      <c r="BF517" s="75"/>
      <c r="BG517" s="75"/>
      <c r="BH517" s="75"/>
      <c r="BR517" s="137"/>
    </row>
    <row r="518" spans="5:70" s="69" customFormat="1" ht="12.75" customHeight="1" x14ac:dyDescent="0.15">
      <c r="E518" s="73"/>
      <c r="F518" s="74"/>
      <c r="I518" s="75"/>
      <c r="J518" s="222"/>
      <c r="N518" s="70"/>
      <c r="R518" s="71"/>
      <c r="S518" s="71"/>
      <c r="T518" s="72"/>
      <c r="BA518" s="75"/>
      <c r="BB518" s="75"/>
      <c r="BC518" s="75"/>
      <c r="BD518" s="75"/>
      <c r="BE518" s="75"/>
      <c r="BF518" s="75"/>
      <c r="BG518" s="75"/>
      <c r="BH518" s="75"/>
      <c r="BR518" s="137"/>
    </row>
    <row r="519" spans="5:70" s="69" customFormat="1" ht="12.75" customHeight="1" x14ac:dyDescent="0.15">
      <c r="E519" s="73"/>
      <c r="F519" s="74"/>
      <c r="I519" s="75"/>
      <c r="J519" s="222"/>
      <c r="N519" s="70"/>
      <c r="R519" s="71"/>
      <c r="S519" s="71"/>
      <c r="T519" s="72"/>
      <c r="BA519" s="75"/>
      <c r="BB519" s="75"/>
      <c r="BC519" s="75"/>
      <c r="BD519" s="75"/>
      <c r="BE519" s="75"/>
      <c r="BF519" s="75"/>
      <c r="BG519" s="75"/>
      <c r="BH519" s="75"/>
      <c r="BR519" s="137"/>
    </row>
    <row r="520" spans="5:70" s="69" customFormat="1" ht="12.75" customHeight="1" x14ac:dyDescent="0.15">
      <c r="E520" s="73"/>
      <c r="F520" s="74"/>
      <c r="I520" s="75"/>
      <c r="J520" s="222"/>
      <c r="N520" s="70"/>
      <c r="R520" s="71"/>
      <c r="S520" s="71"/>
      <c r="T520" s="72"/>
      <c r="BA520" s="75"/>
      <c r="BB520" s="75"/>
      <c r="BC520" s="75"/>
      <c r="BD520" s="75"/>
      <c r="BE520" s="75"/>
      <c r="BF520" s="75"/>
      <c r="BG520" s="75"/>
      <c r="BH520" s="75"/>
      <c r="BR520" s="137"/>
    </row>
    <row r="521" spans="5:70" s="69" customFormat="1" ht="12.75" customHeight="1" x14ac:dyDescent="0.15">
      <c r="E521" s="73"/>
      <c r="F521" s="74"/>
      <c r="I521" s="75"/>
      <c r="J521" s="222"/>
      <c r="N521" s="70"/>
      <c r="R521" s="71"/>
      <c r="S521" s="71"/>
      <c r="T521" s="72"/>
      <c r="BA521" s="75"/>
      <c r="BB521" s="75"/>
      <c r="BC521" s="75"/>
      <c r="BD521" s="75"/>
      <c r="BE521" s="75"/>
      <c r="BF521" s="75"/>
      <c r="BG521" s="75"/>
      <c r="BH521" s="75"/>
      <c r="BR521" s="137"/>
    </row>
    <row r="522" spans="5:70" s="69" customFormat="1" ht="12.75" customHeight="1" x14ac:dyDescent="0.15">
      <c r="E522" s="73"/>
      <c r="F522" s="74"/>
      <c r="I522" s="75"/>
      <c r="J522" s="222"/>
      <c r="N522" s="70"/>
      <c r="R522" s="71"/>
      <c r="S522" s="71"/>
      <c r="T522" s="72"/>
      <c r="BA522" s="75"/>
      <c r="BB522" s="75"/>
      <c r="BC522" s="75"/>
      <c r="BD522" s="75"/>
      <c r="BE522" s="75"/>
      <c r="BF522" s="75"/>
      <c r="BG522" s="75"/>
      <c r="BH522" s="75"/>
      <c r="BR522" s="137"/>
    </row>
    <row r="523" spans="5:70" s="69" customFormat="1" ht="12.75" customHeight="1" x14ac:dyDescent="0.15">
      <c r="E523" s="73"/>
      <c r="F523" s="74"/>
      <c r="I523" s="75"/>
      <c r="J523" s="222"/>
      <c r="N523" s="70"/>
      <c r="R523" s="71"/>
      <c r="S523" s="71"/>
      <c r="T523" s="72"/>
      <c r="BA523" s="75"/>
      <c r="BB523" s="75"/>
      <c r="BC523" s="75"/>
      <c r="BD523" s="75"/>
      <c r="BE523" s="75"/>
      <c r="BF523" s="75"/>
      <c r="BG523" s="75"/>
      <c r="BH523" s="75"/>
      <c r="BR523" s="137"/>
    </row>
    <row r="524" spans="5:70" s="69" customFormat="1" ht="12.75" customHeight="1" x14ac:dyDescent="0.15">
      <c r="E524" s="73"/>
      <c r="F524" s="74"/>
      <c r="I524" s="75"/>
      <c r="J524" s="222"/>
      <c r="N524" s="70"/>
      <c r="R524" s="71"/>
      <c r="S524" s="71"/>
      <c r="T524" s="72"/>
      <c r="BA524" s="75"/>
      <c r="BB524" s="75"/>
      <c r="BC524" s="75"/>
      <c r="BD524" s="75"/>
      <c r="BE524" s="75"/>
      <c r="BF524" s="75"/>
      <c r="BG524" s="75"/>
      <c r="BH524" s="75"/>
      <c r="BR524" s="137"/>
    </row>
    <row r="525" spans="5:70" s="69" customFormat="1" ht="12.75" customHeight="1" x14ac:dyDescent="0.15">
      <c r="E525" s="73"/>
      <c r="F525" s="74"/>
      <c r="I525" s="75"/>
      <c r="J525" s="222"/>
      <c r="N525" s="70"/>
      <c r="R525" s="71"/>
      <c r="S525" s="71"/>
      <c r="T525" s="72"/>
      <c r="BA525" s="75"/>
      <c r="BB525" s="75"/>
      <c r="BC525" s="75"/>
      <c r="BD525" s="75"/>
      <c r="BE525" s="75"/>
      <c r="BF525" s="75"/>
      <c r="BG525" s="75"/>
      <c r="BH525" s="75"/>
      <c r="BR525" s="137"/>
    </row>
    <row r="526" spans="5:70" s="69" customFormat="1" ht="12.75" customHeight="1" x14ac:dyDescent="0.15">
      <c r="E526" s="73"/>
      <c r="F526" s="74"/>
      <c r="I526" s="75"/>
      <c r="J526" s="222"/>
      <c r="N526" s="70"/>
      <c r="R526" s="71"/>
      <c r="S526" s="71"/>
      <c r="T526" s="72"/>
      <c r="BA526" s="75"/>
      <c r="BB526" s="75"/>
      <c r="BC526" s="75"/>
      <c r="BD526" s="75"/>
      <c r="BE526" s="75"/>
      <c r="BF526" s="75"/>
      <c r="BG526" s="75"/>
      <c r="BH526" s="75"/>
      <c r="BR526" s="137"/>
    </row>
    <row r="527" spans="5:70" s="69" customFormat="1" ht="12.75" customHeight="1" x14ac:dyDescent="0.15">
      <c r="E527" s="73"/>
      <c r="F527" s="74"/>
      <c r="I527" s="75"/>
      <c r="J527" s="222"/>
      <c r="N527" s="70"/>
      <c r="R527" s="71"/>
      <c r="S527" s="71"/>
      <c r="T527" s="72"/>
      <c r="BA527" s="75"/>
      <c r="BB527" s="75"/>
      <c r="BC527" s="75"/>
      <c r="BD527" s="75"/>
      <c r="BE527" s="75"/>
      <c r="BF527" s="75"/>
      <c r="BG527" s="75"/>
      <c r="BH527" s="75"/>
      <c r="BR527" s="137"/>
    </row>
    <row r="528" spans="5:70" s="69" customFormat="1" ht="12.75" customHeight="1" x14ac:dyDescent="0.15">
      <c r="E528" s="73"/>
      <c r="F528" s="74"/>
      <c r="I528" s="75"/>
      <c r="J528" s="222"/>
      <c r="N528" s="70"/>
      <c r="R528" s="71"/>
      <c r="S528" s="71"/>
      <c r="T528" s="72"/>
      <c r="BA528" s="75"/>
      <c r="BB528" s="75"/>
      <c r="BC528" s="75"/>
      <c r="BD528" s="75"/>
      <c r="BE528" s="75"/>
      <c r="BF528" s="75"/>
      <c r="BG528" s="75"/>
      <c r="BH528" s="75"/>
      <c r="BR528" s="137"/>
    </row>
    <row r="529" spans="5:70" s="69" customFormat="1" ht="12.75" customHeight="1" x14ac:dyDescent="0.15">
      <c r="E529" s="73"/>
      <c r="F529" s="74"/>
      <c r="I529" s="75"/>
      <c r="J529" s="222"/>
      <c r="N529" s="70"/>
      <c r="R529" s="71"/>
      <c r="S529" s="71"/>
      <c r="T529" s="72"/>
      <c r="BA529" s="75"/>
      <c r="BB529" s="75"/>
      <c r="BC529" s="75"/>
      <c r="BD529" s="75"/>
      <c r="BE529" s="75"/>
      <c r="BF529" s="75"/>
      <c r="BG529" s="75"/>
      <c r="BH529" s="75"/>
      <c r="BR529" s="137"/>
    </row>
    <row r="530" spans="5:70" s="69" customFormat="1" ht="12.75" customHeight="1" x14ac:dyDescent="0.15">
      <c r="E530" s="73"/>
      <c r="F530" s="74"/>
      <c r="I530" s="75"/>
      <c r="J530" s="222"/>
      <c r="N530" s="70"/>
      <c r="R530" s="71"/>
      <c r="S530" s="71"/>
      <c r="T530" s="72"/>
      <c r="BA530" s="75"/>
      <c r="BB530" s="75"/>
      <c r="BC530" s="75"/>
      <c r="BD530" s="75"/>
      <c r="BE530" s="75"/>
      <c r="BF530" s="75"/>
      <c r="BG530" s="75"/>
      <c r="BH530" s="75"/>
      <c r="BR530" s="137"/>
    </row>
    <row r="531" spans="5:70" s="69" customFormat="1" ht="12.75" customHeight="1" x14ac:dyDescent="0.15">
      <c r="E531" s="73"/>
      <c r="F531" s="74"/>
      <c r="I531" s="75"/>
      <c r="J531" s="222"/>
      <c r="N531" s="70"/>
      <c r="R531" s="71"/>
      <c r="S531" s="71"/>
      <c r="T531" s="72"/>
      <c r="BA531" s="75"/>
      <c r="BB531" s="75"/>
      <c r="BC531" s="75"/>
      <c r="BD531" s="75"/>
      <c r="BE531" s="75"/>
      <c r="BF531" s="75"/>
      <c r="BG531" s="75"/>
      <c r="BH531" s="75"/>
      <c r="BR531" s="137"/>
    </row>
    <row r="532" spans="5:70" s="69" customFormat="1" ht="12.75" customHeight="1" x14ac:dyDescent="0.15">
      <c r="E532" s="73"/>
      <c r="F532" s="74"/>
      <c r="I532" s="75"/>
      <c r="J532" s="222"/>
      <c r="N532" s="70"/>
      <c r="R532" s="71"/>
      <c r="S532" s="71"/>
      <c r="T532" s="72"/>
      <c r="BA532" s="75"/>
      <c r="BB532" s="75"/>
      <c r="BC532" s="75"/>
      <c r="BD532" s="75"/>
      <c r="BE532" s="75"/>
      <c r="BF532" s="75"/>
      <c r="BG532" s="75"/>
      <c r="BH532" s="75"/>
      <c r="BR532" s="137"/>
    </row>
    <row r="533" spans="5:70" s="69" customFormat="1" ht="12.75" customHeight="1" x14ac:dyDescent="0.15">
      <c r="E533" s="73"/>
      <c r="F533" s="74"/>
      <c r="I533" s="75"/>
      <c r="J533" s="222"/>
      <c r="N533" s="70"/>
      <c r="R533" s="71"/>
      <c r="S533" s="71"/>
      <c r="T533" s="72"/>
      <c r="BA533" s="75"/>
      <c r="BB533" s="75"/>
      <c r="BC533" s="75"/>
      <c r="BD533" s="75"/>
      <c r="BE533" s="75"/>
      <c r="BF533" s="75"/>
      <c r="BG533" s="75"/>
      <c r="BH533" s="75"/>
      <c r="BR533" s="137"/>
    </row>
    <row r="534" spans="5:70" s="69" customFormat="1" ht="12.75" customHeight="1" x14ac:dyDescent="0.15">
      <c r="E534" s="73"/>
      <c r="F534" s="74"/>
      <c r="I534" s="75"/>
      <c r="J534" s="222"/>
      <c r="N534" s="70"/>
      <c r="R534" s="71"/>
      <c r="S534" s="71"/>
      <c r="T534" s="72"/>
      <c r="BA534" s="75"/>
      <c r="BB534" s="75"/>
      <c r="BC534" s="75"/>
      <c r="BD534" s="75"/>
      <c r="BE534" s="75"/>
      <c r="BF534" s="75"/>
      <c r="BG534" s="75"/>
      <c r="BH534" s="75"/>
      <c r="BR534" s="137"/>
    </row>
    <row r="535" spans="5:70" s="69" customFormat="1" ht="12.75" customHeight="1" x14ac:dyDescent="0.15">
      <c r="E535" s="73"/>
      <c r="F535" s="74"/>
      <c r="I535" s="75"/>
      <c r="J535" s="222"/>
      <c r="N535" s="70"/>
      <c r="R535" s="71"/>
      <c r="S535" s="71"/>
      <c r="T535" s="72"/>
      <c r="BA535" s="75"/>
      <c r="BB535" s="75"/>
      <c r="BC535" s="75"/>
      <c r="BD535" s="75"/>
      <c r="BE535" s="75"/>
      <c r="BF535" s="75"/>
      <c r="BG535" s="75"/>
      <c r="BH535" s="75"/>
      <c r="BR535" s="137"/>
    </row>
    <row r="536" spans="5:70" s="69" customFormat="1" ht="12.75" customHeight="1" x14ac:dyDescent="0.15">
      <c r="E536" s="73"/>
      <c r="F536" s="74"/>
      <c r="I536" s="75"/>
      <c r="J536" s="222"/>
      <c r="N536" s="70"/>
      <c r="R536" s="71"/>
      <c r="S536" s="71"/>
      <c r="T536" s="72"/>
      <c r="BA536" s="75"/>
      <c r="BB536" s="75"/>
      <c r="BC536" s="75"/>
      <c r="BD536" s="75"/>
      <c r="BE536" s="75"/>
      <c r="BF536" s="75"/>
      <c r="BG536" s="75"/>
      <c r="BH536" s="75"/>
      <c r="BR536" s="137"/>
    </row>
    <row r="537" spans="5:70" s="69" customFormat="1" ht="12.75" customHeight="1" x14ac:dyDescent="0.15">
      <c r="E537" s="73"/>
      <c r="F537" s="74"/>
      <c r="I537" s="75"/>
      <c r="J537" s="222"/>
      <c r="N537" s="70"/>
      <c r="R537" s="71"/>
      <c r="S537" s="71"/>
      <c r="T537" s="72"/>
      <c r="BA537" s="75"/>
      <c r="BB537" s="75"/>
      <c r="BC537" s="75"/>
      <c r="BD537" s="75"/>
      <c r="BE537" s="75"/>
      <c r="BF537" s="75"/>
      <c r="BG537" s="75"/>
      <c r="BH537" s="75"/>
      <c r="BR537" s="137"/>
    </row>
    <row r="538" spans="5:70" s="69" customFormat="1" ht="12.75" customHeight="1" x14ac:dyDescent="0.15">
      <c r="E538" s="73"/>
      <c r="F538" s="74"/>
      <c r="I538" s="75"/>
      <c r="J538" s="222"/>
      <c r="N538" s="70"/>
      <c r="R538" s="71"/>
      <c r="S538" s="71"/>
      <c r="T538" s="72"/>
      <c r="BA538" s="75"/>
      <c r="BB538" s="75"/>
      <c r="BC538" s="75"/>
      <c r="BD538" s="75"/>
      <c r="BE538" s="75"/>
      <c r="BF538" s="75"/>
      <c r="BG538" s="75"/>
      <c r="BH538" s="75"/>
      <c r="BR538" s="137"/>
    </row>
    <row r="539" spans="5:70" s="69" customFormat="1" ht="12.75" customHeight="1" x14ac:dyDescent="0.15">
      <c r="E539" s="73"/>
      <c r="F539" s="74"/>
      <c r="I539" s="75"/>
      <c r="J539" s="222"/>
      <c r="N539" s="70"/>
      <c r="R539" s="71"/>
      <c r="S539" s="71"/>
      <c r="T539" s="72"/>
      <c r="BA539" s="75"/>
      <c r="BB539" s="75"/>
      <c r="BC539" s="75"/>
      <c r="BD539" s="75"/>
      <c r="BE539" s="75"/>
      <c r="BF539" s="75"/>
      <c r="BG539" s="75"/>
      <c r="BH539" s="75"/>
      <c r="BR539" s="137"/>
    </row>
    <row r="540" spans="5:70" s="69" customFormat="1" ht="12.75" customHeight="1" x14ac:dyDescent="0.15">
      <c r="E540" s="73"/>
      <c r="F540" s="74"/>
      <c r="I540" s="75"/>
      <c r="J540" s="222"/>
      <c r="N540" s="70"/>
      <c r="R540" s="71"/>
      <c r="S540" s="71"/>
      <c r="T540" s="72"/>
      <c r="BA540" s="75"/>
      <c r="BB540" s="75"/>
      <c r="BC540" s="75"/>
      <c r="BD540" s="75"/>
      <c r="BE540" s="75"/>
      <c r="BF540" s="75"/>
      <c r="BG540" s="75"/>
      <c r="BH540" s="75"/>
      <c r="BR540" s="137"/>
    </row>
    <row r="541" spans="5:70" s="69" customFormat="1" ht="12.75" customHeight="1" x14ac:dyDescent="0.15">
      <c r="E541" s="73"/>
      <c r="F541" s="74"/>
      <c r="I541" s="75"/>
      <c r="J541" s="222"/>
      <c r="N541" s="70"/>
      <c r="R541" s="71"/>
      <c r="S541" s="71"/>
      <c r="T541" s="72"/>
      <c r="BA541" s="75"/>
      <c r="BB541" s="75"/>
      <c r="BC541" s="75"/>
      <c r="BD541" s="75"/>
      <c r="BE541" s="75"/>
      <c r="BF541" s="75"/>
      <c r="BG541" s="75"/>
      <c r="BH541" s="75"/>
      <c r="BR541" s="137"/>
    </row>
    <row r="542" spans="5:70" s="69" customFormat="1" ht="12.75" customHeight="1" x14ac:dyDescent="0.15">
      <c r="E542" s="73"/>
      <c r="F542" s="74"/>
      <c r="I542" s="75"/>
      <c r="J542" s="222"/>
      <c r="N542" s="70"/>
      <c r="R542" s="71"/>
      <c r="S542" s="71"/>
      <c r="T542" s="72"/>
      <c r="BA542" s="75"/>
      <c r="BB542" s="75"/>
      <c r="BC542" s="75"/>
      <c r="BD542" s="75"/>
      <c r="BE542" s="75"/>
      <c r="BF542" s="75"/>
      <c r="BG542" s="75"/>
      <c r="BH542" s="75"/>
      <c r="BR542" s="137"/>
    </row>
    <row r="543" spans="5:70" s="69" customFormat="1" ht="12.75" customHeight="1" x14ac:dyDescent="0.15">
      <c r="E543" s="73"/>
      <c r="F543" s="74"/>
      <c r="I543" s="75"/>
      <c r="J543" s="222"/>
      <c r="N543" s="70"/>
      <c r="R543" s="71"/>
      <c r="S543" s="71"/>
      <c r="T543" s="72"/>
      <c r="BA543" s="75"/>
      <c r="BB543" s="75"/>
      <c r="BC543" s="75"/>
      <c r="BD543" s="75"/>
      <c r="BE543" s="75"/>
      <c r="BF543" s="75"/>
      <c r="BG543" s="75"/>
      <c r="BH543" s="75"/>
      <c r="BR543" s="137"/>
    </row>
    <row r="544" spans="5:70" s="69" customFormat="1" ht="12.75" customHeight="1" x14ac:dyDescent="0.15">
      <c r="E544" s="73"/>
      <c r="F544" s="74"/>
      <c r="I544" s="75"/>
      <c r="J544" s="222"/>
      <c r="N544" s="70"/>
      <c r="R544" s="71"/>
      <c r="S544" s="71"/>
      <c r="T544" s="72"/>
      <c r="BA544" s="75"/>
      <c r="BB544" s="75"/>
      <c r="BC544" s="75"/>
      <c r="BD544" s="75"/>
      <c r="BE544" s="75"/>
      <c r="BF544" s="75"/>
      <c r="BG544" s="75"/>
      <c r="BH544" s="75"/>
      <c r="BR544" s="137"/>
    </row>
    <row r="545" spans="5:70" s="69" customFormat="1" ht="12.75" customHeight="1" x14ac:dyDescent="0.15">
      <c r="E545" s="73"/>
      <c r="F545" s="74"/>
      <c r="I545" s="75"/>
      <c r="J545" s="222"/>
      <c r="N545" s="70"/>
      <c r="R545" s="71"/>
      <c r="S545" s="71"/>
      <c r="T545" s="72"/>
      <c r="BA545" s="75"/>
      <c r="BB545" s="75"/>
      <c r="BC545" s="75"/>
      <c r="BD545" s="75"/>
      <c r="BE545" s="75"/>
      <c r="BF545" s="75"/>
      <c r="BG545" s="75"/>
      <c r="BH545" s="75"/>
      <c r="BR545" s="137"/>
    </row>
    <row r="546" spans="5:70" s="69" customFormat="1" ht="12.75" customHeight="1" x14ac:dyDescent="0.15">
      <c r="E546" s="73"/>
      <c r="F546" s="74"/>
      <c r="I546" s="75"/>
      <c r="J546" s="222"/>
      <c r="N546" s="70"/>
      <c r="R546" s="71"/>
      <c r="S546" s="71"/>
      <c r="T546" s="72"/>
      <c r="BA546" s="75"/>
      <c r="BB546" s="75"/>
      <c r="BC546" s="75"/>
      <c r="BD546" s="75"/>
      <c r="BE546" s="75"/>
      <c r="BF546" s="75"/>
      <c r="BG546" s="75"/>
      <c r="BH546" s="75"/>
      <c r="BR546" s="137"/>
    </row>
    <row r="547" spans="5:70" s="69" customFormat="1" ht="12.75" customHeight="1" x14ac:dyDescent="0.15">
      <c r="E547" s="73"/>
      <c r="F547" s="74"/>
      <c r="I547" s="75"/>
      <c r="J547" s="222"/>
      <c r="N547" s="70"/>
      <c r="R547" s="71"/>
      <c r="S547" s="71"/>
      <c r="T547" s="72"/>
      <c r="BA547" s="75"/>
      <c r="BB547" s="75"/>
      <c r="BC547" s="75"/>
      <c r="BD547" s="75"/>
      <c r="BE547" s="75"/>
      <c r="BF547" s="75"/>
      <c r="BG547" s="75"/>
      <c r="BH547" s="75"/>
      <c r="BR547" s="137"/>
    </row>
    <row r="548" spans="5:70" s="69" customFormat="1" ht="12.75" customHeight="1" x14ac:dyDescent="0.15">
      <c r="E548" s="73"/>
      <c r="F548" s="74"/>
      <c r="I548" s="75"/>
      <c r="J548" s="222"/>
      <c r="N548" s="70"/>
      <c r="R548" s="71"/>
      <c r="S548" s="71"/>
      <c r="T548" s="72"/>
      <c r="BA548" s="75"/>
      <c r="BB548" s="75"/>
      <c r="BC548" s="75"/>
      <c r="BD548" s="75"/>
      <c r="BE548" s="75"/>
      <c r="BF548" s="75"/>
      <c r="BG548" s="75"/>
      <c r="BH548" s="75"/>
      <c r="BR548" s="137"/>
    </row>
    <row r="549" spans="5:70" s="69" customFormat="1" ht="12.75" customHeight="1" x14ac:dyDescent="0.15">
      <c r="E549" s="73"/>
      <c r="F549" s="74"/>
      <c r="I549" s="75"/>
      <c r="J549" s="222"/>
      <c r="N549" s="70"/>
      <c r="R549" s="71"/>
      <c r="S549" s="71"/>
      <c r="T549" s="72"/>
      <c r="BA549" s="75"/>
      <c r="BB549" s="75"/>
      <c r="BC549" s="75"/>
      <c r="BD549" s="75"/>
      <c r="BE549" s="75"/>
      <c r="BF549" s="75"/>
      <c r="BG549" s="75"/>
      <c r="BH549" s="75"/>
      <c r="BR549" s="137"/>
    </row>
    <row r="550" spans="5:70" s="69" customFormat="1" ht="12.75" customHeight="1" x14ac:dyDescent="0.15">
      <c r="E550" s="73"/>
      <c r="F550" s="74"/>
      <c r="I550" s="75"/>
      <c r="J550" s="222"/>
      <c r="N550" s="70"/>
      <c r="R550" s="71"/>
      <c r="S550" s="71"/>
      <c r="T550" s="72"/>
      <c r="BA550" s="75"/>
      <c r="BB550" s="75"/>
      <c r="BC550" s="75"/>
      <c r="BD550" s="75"/>
      <c r="BE550" s="75"/>
      <c r="BF550" s="75"/>
      <c r="BG550" s="75"/>
      <c r="BH550" s="75"/>
      <c r="BR550" s="137"/>
    </row>
    <row r="551" spans="5:70" s="69" customFormat="1" ht="12.75" customHeight="1" x14ac:dyDescent="0.15">
      <c r="E551" s="73"/>
      <c r="F551" s="74"/>
      <c r="I551" s="75"/>
      <c r="J551" s="222"/>
      <c r="N551" s="70"/>
      <c r="R551" s="71"/>
      <c r="S551" s="71"/>
      <c r="T551" s="72"/>
      <c r="BA551" s="75"/>
      <c r="BB551" s="75"/>
      <c r="BC551" s="75"/>
      <c r="BD551" s="75"/>
      <c r="BE551" s="75"/>
      <c r="BF551" s="75"/>
      <c r="BG551" s="75"/>
      <c r="BH551" s="75"/>
      <c r="BR551" s="137"/>
    </row>
    <row r="552" spans="5:70" s="69" customFormat="1" ht="12.75" customHeight="1" x14ac:dyDescent="0.15">
      <c r="E552" s="73"/>
      <c r="F552" s="74"/>
      <c r="I552" s="75"/>
      <c r="J552" s="222"/>
      <c r="N552" s="70"/>
      <c r="R552" s="71"/>
      <c r="S552" s="71"/>
      <c r="T552" s="72"/>
      <c r="BA552" s="75"/>
      <c r="BB552" s="75"/>
      <c r="BC552" s="75"/>
      <c r="BD552" s="75"/>
      <c r="BE552" s="75"/>
      <c r="BF552" s="75"/>
      <c r="BG552" s="75"/>
      <c r="BH552" s="75"/>
      <c r="BR552" s="137"/>
    </row>
    <row r="553" spans="5:70" s="69" customFormat="1" ht="12.75" customHeight="1" x14ac:dyDescent="0.15">
      <c r="E553" s="73"/>
      <c r="F553" s="74"/>
      <c r="I553" s="75"/>
      <c r="J553" s="222"/>
      <c r="N553" s="70"/>
      <c r="R553" s="71"/>
      <c r="S553" s="71"/>
      <c r="T553" s="72"/>
      <c r="BA553" s="75"/>
      <c r="BB553" s="75"/>
      <c r="BC553" s="75"/>
      <c r="BD553" s="75"/>
      <c r="BE553" s="75"/>
      <c r="BF553" s="75"/>
      <c r="BG553" s="75"/>
      <c r="BH553" s="75"/>
      <c r="BR553" s="137"/>
    </row>
    <row r="554" spans="5:70" s="69" customFormat="1" ht="12.75" customHeight="1" x14ac:dyDescent="0.15">
      <c r="E554" s="73"/>
      <c r="F554" s="74"/>
      <c r="I554" s="75"/>
      <c r="J554" s="222"/>
      <c r="N554" s="70"/>
      <c r="R554" s="71"/>
      <c r="S554" s="71"/>
      <c r="T554" s="72"/>
      <c r="BA554" s="75"/>
      <c r="BB554" s="75"/>
      <c r="BC554" s="75"/>
      <c r="BD554" s="75"/>
      <c r="BE554" s="75"/>
      <c r="BF554" s="75"/>
      <c r="BG554" s="75"/>
      <c r="BH554" s="75"/>
      <c r="BR554" s="137"/>
    </row>
    <row r="555" spans="5:70" s="69" customFormat="1" ht="12.75" customHeight="1" x14ac:dyDescent="0.15">
      <c r="E555" s="73"/>
      <c r="F555" s="74"/>
      <c r="I555" s="75"/>
      <c r="J555" s="222"/>
      <c r="N555" s="70"/>
      <c r="R555" s="71"/>
      <c r="S555" s="71"/>
      <c r="T555" s="72"/>
      <c r="BA555" s="75"/>
      <c r="BB555" s="75"/>
      <c r="BC555" s="75"/>
      <c r="BD555" s="75"/>
      <c r="BE555" s="75"/>
      <c r="BF555" s="75"/>
      <c r="BG555" s="75"/>
      <c r="BH555" s="75"/>
      <c r="BR555" s="137"/>
    </row>
    <row r="556" spans="5:70" s="69" customFormat="1" ht="12.75" customHeight="1" x14ac:dyDescent="0.15">
      <c r="E556" s="73"/>
      <c r="F556" s="74"/>
      <c r="I556" s="75"/>
      <c r="J556" s="222"/>
      <c r="N556" s="70"/>
      <c r="R556" s="71"/>
      <c r="S556" s="71"/>
      <c r="T556" s="72"/>
      <c r="BA556" s="75"/>
      <c r="BB556" s="75"/>
      <c r="BC556" s="75"/>
      <c r="BD556" s="75"/>
      <c r="BE556" s="75"/>
      <c r="BF556" s="75"/>
      <c r="BG556" s="75"/>
      <c r="BH556" s="75"/>
      <c r="BR556" s="137"/>
    </row>
    <row r="557" spans="5:70" s="69" customFormat="1" ht="12.75" customHeight="1" x14ac:dyDescent="0.15">
      <c r="E557" s="73"/>
      <c r="F557" s="74"/>
      <c r="I557" s="75"/>
      <c r="J557" s="222"/>
      <c r="N557" s="70"/>
      <c r="R557" s="71"/>
      <c r="S557" s="71"/>
      <c r="T557" s="72"/>
      <c r="BA557" s="75"/>
      <c r="BB557" s="75"/>
      <c r="BC557" s="75"/>
      <c r="BD557" s="75"/>
      <c r="BE557" s="75"/>
      <c r="BF557" s="75"/>
      <c r="BG557" s="75"/>
      <c r="BH557" s="75"/>
      <c r="BR557" s="137"/>
    </row>
    <row r="558" spans="5:70" s="69" customFormat="1" ht="12.75" customHeight="1" x14ac:dyDescent="0.15">
      <c r="E558" s="73"/>
      <c r="F558" s="74"/>
      <c r="I558" s="75"/>
      <c r="J558" s="222"/>
      <c r="N558" s="70"/>
      <c r="R558" s="71"/>
      <c r="S558" s="71"/>
      <c r="T558" s="72"/>
      <c r="BA558" s="75"/>
      <c r="BB558" s="75"/>
      <c r="BC558" s="75"/>
      <c r="BD558" s="75"/>
      <c r="BE558" s="75"/>
      <c r="BF558" s="75"/>
      <c r="BG558" s="75"/>
      <c r="BH558" s="75"/>
      <c r="BR558" s="137"/>
    </row>
    <row r="559" spans="5:70" s="69" customFormat="1" ht="12.75" customHeight="1" x14ac:dyDescent="0.15">
      <c r="E559" s="73"/>
      <c r="F559" s="74"/>
      <c r="I559" s="75"/>
      <c r="J559" s="222"/>
      <c r="N559" s="70"/>
      <c r="R559" s="71"/>
      <c r="S559" s="71"/>
      <c r="T559" s="72"/>
      <c r="BA559" s="75"/>
      <c r="BB559" s="75"/>
      <c r="BC559" s="75"/>
      <c r="BD559" s="75"/>
      <c r="BE559" s="75"/>
      <c r="BF559" s="75"/>
      <c r="BG559" s="75"/>
      <c r="BH559" s="75"/>
      <c r="BR559" s="137"/>
    </row>
    <row r="560" spans="5:70" s="69" customFormat="1" ht="12.75" customHeight="1" x14ac:dyDescent="0.15">
      <c r="E560" s="73"/>
      <c r="F560" s="74"/>
      <c r="I560" s="75"/>
      <c r="J560" s="222"/>
      <c r="N560" s="70"/>
      <c r="R560" s="71"/>
      <c r="S560" s="71"/>
      <c r="T560" s="72"/>
      <c r="BA560" s="75"/>
      <c r="BB560" s="75"/>
      <c r="BC560" s="75"/>
      <c r="BD560" s="75"/>
      <c r="BE560" s="75"/>
      <c r="BF560" s="75"/>
      <c r="BG560" s="75"/>
      <c r="BH560" s="75"/>
      <c r="BR560" s="137"/>
    </row>
    <row r="561" spans="5:70" s="69" customFormat="1" ht="12.75" customHeight="1" x14ac:dyDescent="0.15">
      <c r="E561" s="73"/>
      <c r="F561" s="74"/>
      <c r="I561" s="75"/>
      <c r="J561" s="222"/>
      <c r="N561" s="70"/>
      <c r="R561" s="71"/>
      <c r="S561" s="71"/>
      <c r="T561" s="72"/>
      <c r="BA561" s="75"/>
      <c r="BB561" s="75"/>
      <c r="BC561" s="75"/>
      <c r="BD561" s="75"/>
      <c r="BE561" s="75"/>
      <c r="BF561" s="75"/>
      <c r="BG561" s="75"/>
      <c r="BH561" s="75"/>
      <c r="BR561" s="137"/>
    </row>
    <row r="562" spans="5:70" s="69" customFormat="1" ht="12.75" customHeight="1" x14ac:dyDescent="0.15">
      <c r="E562" s="73"/>
      <c r="F562" s="74"/>
      <c r="I562" s="75"/>
      <c r="J562" s="222"/>
      <c r="N562" s="70"/>
      <c r="R562" s="71"/>
      <c r="S562" s="71"/>
      <c r="T562" s="72"/>
      <c r="BA562" s="75"/>
      <c r="BB562" s="75"/>
      <c r="BC562" s="75"/>
      <c r="BD562" s="75"/>
      <c r="BE562" s="75"/>
      <c r="BF562" s="75"/>
      <c r="BG562" s="75"/>
      <c r="BH562" s="75"/>
      <c r="BR562" s="137"/>
    </row>
    <row r="563" spans="5:70" s="69" customFormat="1" ht="12.75" customHeight="1" x14ac:dyDescent="0.15">
      <c r="E563" s="73"/>
      <c r="F563" s="74"/>
      <c r="I563" s="75"/>
      <c r="J563" s="222"/>
      <c r="N563" s="70"/>
      <c r="R563" s="71"/>
      <c r="S563" s="71"/>
      <c r="T563" s="72"/>
      <c r="BA563" s="75"/>
      <c r="BB563" s="75"/>
      <c r="BC563" s="75"/>
      <c r="BD563" s="75"/>
      <c r="BE563" s="75"/>
      <c r="BF563" s="75"/>
      <c r="BG563" s="75"/>
      <c r="BH563" s="75"/>
      <c r="BR563" s="137"/>
    </row>
    <row r="564" spans="5:70" s="69" customFormat="1" ht="12.75" customHeight="1" x14ac:dyDescent="0.15">
      <c r="E564" s="73"/>
      <c r="F564" s="74"/>
      <c r="I564" s="75"/>
      <c r="J564" s="222"/>
      <c r="N564" s="70"/>
      <c r="R564" s="71"/>
      <c r="S564" s="71"/>
      <c r="T564" s="72"/>
      <c r="BA564" s="75"/>
      <c r="BB564" s="75"/>
      <c r="BC564" s="75"/>
      <c r="BD564" s="75"/>
      <c r="BE564" s="75"/>
      <c r="BF564" s="75"/>
      <c r="BG564" s="75"/>
      <c r="BH564" s="75"/>
      <c r="BR564" s="137"/>
    </row>
    <row r="565" spans="5:70" s="69" customFormat="1" ht="12.75" customHeight="1" x14ac:dyDescent="0.15">
      <c r="E565" s="73"/>
      <c r="F565" s="74"/>
      <c r="I565" s="75"/>
      <c r="J565" s="222"/>
      <c r="N565" s="70"/>
      <c r="R565" s="71"/>
      <c r="S565" s="71"/>
      <c r="T565" s="72"/>
      <c r="BA565" s="75"/>
      <c r="BB565" s="75"/>
      <c r="BC565" s="75"/>
      <c r="BD565" s="75"/>
      <c r="BE565" s="75"/>
      <c r="BF565" s="75"/>
      <c r="BG565" s="75"/>
      <c r="BH565" s="75"/>
      <c r="BR565" s="137"/>
    </row>
    <row r="566" spans="5:70" s="69" customFormat="1" ht="12.75" customHeight="1" x14ac:dyDescent="0.15">
      <c r="E566" s="73"/>
      <c r="F566" s="74"/>
      <c r="I566" s="75"/>
      <c r="J566" s="222"/>
      <c r="N566" s="70"/>
      <c r="R566" s="71"/>
      <c r="S566" s="71"/>
      <c r="T566" s="72"/>
      <c r="BA566" s="75"/>
      <c r="BB566" s="75"/>
      <c r="BC566" s="75"/>
      <c r="BD566" s="75"/>
      <c r="BE566" s="75"/>
      <c r="BF566" s="75"/>
      <c r="BG566" s="75"/>
      <c r="BH566" s="75"/>
      <c r="BR566" s="137"/>
    </row>
    <row r="567" spans="5:70" s="69" customFormat="1" ht="12.75" customHeight="1" x14ac:dyDescent="0.15">
      <c r="E567" s="73"/>
      <c r="F567" s="74"/>
      <c r="I567" s="75"/>
      <c r="J567" s="222"/>
      <c r="N567" s="70"/>
      <c r="R567" s="71"/>
      <c r="S567" s="71"/>
      <c r="T567" s="72"/>
      <c r="BA567" s="75"/>
      <c r="BB567" s="75"/>
      <c r="BC567" s="75"/>
      <c r="BD567" s="75"/>
      <c r="BE567" s="75"/>
      <c r="BF567" s="75"/>
      <c r="BG567" s="75"/>
      <c r="BH567" s="75"/>
      <c r="BR567" s="137"/>
    </row>
    <row r="568" spans="5:70" s="69" customFormat="1" ht="12.75" customHeight="1" x14ac:dyDescent="0.15">
      <c r="E568" s="73"/>
      <c r="F568" s="74"/>
      <c r="I568" s="75"/>
      <c r="J568" s="222"/>
      <c r="N568" s="70"/>
      <c r="R568" s="71"/>
      <c r="S568" s="71"/>
      <c r="T568" s="72"/>
      <c r="BA568" s="75"/>
      <c r="BB568" s="75"/>
      <c r="BC568" s="75"/>
      <c r="BD568" s="75"/>
      <c r="BE568" s="75"/>
      <c r="BF568" s="75"/>
      <c r="BG568" s="75"/>
      <c r="BH568" s="75"/>
      <c r="BR568" s="137"/>
    </row>
    <row r="569" spans="5:70" s="69" customFormat="1" ht="12.75" customHeight="1" x14ac:dyDescent="0.15">
      <c r="E569" s="73"/>
      <c r="F569" s="74"/>
      <c r="I569" s="75"/>
      <c r="J569" s="222"/>
      <c r="N569" s="70"/>
      <c r="R569" s="71"/>
      <c r="S569" s="71"/>
      <c r="T569" s="72"/>
      <c r="BA569" s="75"/>
      <c r="BB569" s="75"/>
      <c r="BC569" s="75"/>
      <c r="BD569" s="75"/>
      <c r="BE569" s="75"/>
      <c r="BF569" s="75"/>
      <c r="BG569" s="75"/>
      <c r="BH569" s="75"/>
      <c r="BR569" s="137"/>
    </row>
    <row r="570" spans="5:70" s="69" customFormat="1" ht="12.75" customHeight="1" x14ac:dyDescent="0.15">
      <c r="E570" s="73"/>
      <c r="F570" s="74"/>
      <c r="I570" s="75"/>
      <c r="J570" s="222"/>
      <c r="N570" s="70"/>
      <c r="R570" s="71"/>
      <c r="S570" s="71"/>
      <c r="T570" s="72"/>
      <c r="BA570" s="75"/>
      <c r="BB570" s="75"/>
      <c r="BC570" s="75"/>
      <c r="BD570" s="75"/>
      <c r="BE570" s="75"/>
      <c r="BF570" s="75"/>
      <c r="BG570" s="75"/>
      <c r="BH570" s="75"/>
      <c r="BR570" s="137"/>
    </row>
    <row r="571" spans="5:70" s="69" customFormat="1" ht="12.75" customHeight="1" x14ac:dyDescent="0.15">
      <c r="E571" s="73"/>
      <c r="F571" s="74"/>
      <c r="I571" s="75"/>
      <c r="J571" s="222"/>
      <c r="N571" s="70"/>
      <c r="R571" s="71"/>
      <c r="S571" s="71"/>
      <c r="T571" s="72"/>
      <c r="BA571" s="75"/>
      <c r="BB571" s="75"/>
      <c r="BC571" s="75"/>
      <c r="BD571" s="75"/>
      <c r="BE571" s="75"/>
      <c r="BF571" s="75"/>
      <c r="BG571" s="75"/>
      <c r="BH571" s="75"/>
      <c r="BR571" s="137"/>
    </row>
    <row r="572" spans="5:70" s="69" customFormat="1" ht="12.75" customHeight="1" x14ac:dyDescent="0.15">
      <c r="E572" s="73"/>
      <c r="F572" s="74"/>
      <c r="I572" s="75"/>
      <c r="J572" s="222"/>
      <c r="N572" s="70"/>
      <c r="R572" s="71"/>
      <c r="S572" s="71"/>
      <c r="T572" s="72"/>
      <c r="BA572" s="75"/>
      <c r="BB572" s="75"/>
      <c r="BC572" s="75"/>
      <c r="BD572" s="75"/>
      <c r="BE572" s="75"/>
      <c r="BF572" s="75"/>
      <c r="BG572" s="75"/>
      <c r="BH572" s="75"/>
      <c r="BR572" s="137"/>
    </row>
    <row r="573" spans="5:70" s="69" customFormat="1" ht="12.75" customHeight="1" x14ac:dyDescent="0.15">
      <c r="E573" s="73"/>
      <c r="F573" s="74"/>
      <c r="I573" s="75"/>
      <c r="J573" s="222"/>
      <c r="N573" s="70"/>
      <c r="R573" s="71"/>
      <c r="S573" s="71"/>
      <c r="T573" s="72"/>
      <c r="BA573" s="75"/>
      <c r="BB573" s="75"/>
      <c r="BC573" s="75"/>
      <c r="BD573" s="75"/>
      <c r="BE573" s="75"/>
      <c r="BF573" s="75"/>
      <c r="BG573" s="75"/>
      <c r="BH573" s="75"/>
      <c r="BR573" s="137"/>
    </row>
    <row r="574" spans="5:70" s="69" customFormat="1" ht="12.75" customHeight="1" x14ac:dyDescent="0.15">
      <c r="E574" s="73"/>
      <c r="F574" s="74"/>
      <c r="I574" s="75"/>
      <c r="J574" s="222"/>
      <c r="N574" s="70"/>
      <c r="R574" s="71"/>
      <c r="S574" s="71"/>
      <c r="T574" s="72"/>
      <c r="BA574" s="75"/>
      <c r="BB574" s="75"/>
      <c r="BC574" s="75"/>
      <c r="BD574" s="75"/>
      <c r="BE574" s="75"/>
      <c r="BF574" s="75"/>
      <c r="BG574" s="75"/>
      <c r="BH574" s="75"/>
      <c r="BR574" s="137"/>
    </row>
    <row r="575" spans="5:70" s="69" customFormat="1" ht="12.75" customHeight="1" x14ac:dyDescent="0.15">
      <c r="E575" s="73"/>
      <c r="F575" s="74"/>
      <c r="I575" s="75"/>
      <c r="J575" s="222"/>
      <c r="N575" s="70"/>
      <c r="R575" s="71"/>
      <c r="S575" s="71"/>
      <c r="T575" s="72"/>
      <c r="BA575" s="75"/>
      <c r="BB575" s="75"/>
      <c r="BC575" s="75"/>
      <c r="BD575" s="75"/>
      <c r="BE575" s="75"/>
      <c r="BF575" s="75"/>
      <c r="BG575" s="75"/>
      <c r="BH575" s="75"/>
      <c r="BR575" s="137"/>
    </row>
    <row r="576" spans="5:70" s="69" customFormat="1" ht="12.75" customHeight="1" x14ac:dyDescent="0.15">
      <c r="E576" s="73"/>
      <c r="F576" s="74"/>
      <c r="I576" s="75"/>
      <c r="J576" s="222"/>
      <c r="N576" s="70"/>
      <c r="R576" s="71"/>
      <c r="S576" s="71"/>
      <c r="T576" s="72"/>
      <c r="BA576" s="75"/>
      <c r="BB576" s="75"/>
      <c r="BC576" s="75"/>
      <c r="BD576" s="75"/>
      <c r="BE576" s="75"/>
      <c r="BF576" s="75"/>
      <c r="BG576" s="75"/>
      <c r="BH576" s="75"/>
      <c r="BR576" s="137"/>
    </row>
    <row r="577" spans="5:70" s="69" customFormat="1" ht="12.75" customHeight="1" x14ac:dyDescent="0.15">
      <c r="E577" s="73"/>
      <c r="F577" s="74"/>
      <c r="I577" s="75"/>
      <c r="J577" s="222"/>
      <c r="N577" s="70"/>
      <c r="R577" s="71"/>
      <c r="S577" s="71"/>
      <c r="T577" s="72"/>
      <c r="BA577" s="75"/>
      <c r="BB577" s="75"/>
      <c r="BC577" s="75"/>
      <c r="BD577" s="75"/>
      <c r="BE577" s="75"/>
      <c r="BF577" s="75"/>
      <c r="BG577" s="75"/>
      <c r="BH577" s="75"/>
      <c r="BR577" s="137"/>
    </row>
    <row r="578" spans="5:70" s="69" customFormat="1" ht="12.75" customHeight="1" x14ac:dyDescent="0.15">
      <c r="E578" s="73"/>
      <c r="F578" s="74"/>
      <c r="I578" s="75"/>
      <c r="J578" s="222"/>
      <c r="N578" s="70"/>
      <c r="R578" s="71"/>
      <c r="S578" s="71"/>
      <c r="T578" s="72"/>
      <c r="BA578" s="75"/>
      <c r="BB578" s="75"/>
      <c r="BC578" s="75"/>
      <c r="BD578" s="75"/>
      <c r="BE578" s="75"/>
      <c r="BF578" s="75"/>
      <c r="BG578" s="75"/>
      <c r="BH578" s="75"/>
      <c r="BR578" s="137"/>
    </row>
    <row r="579" spans="5:70" s="69" customFormat="1" ht="12.75" customHeight="1" x14ac:dyDescent="0.15">
      <c r="E579" s="73"/>
      <c r="F579" s="74"/>
      <c r="I579" s="75"/>
      <c r="J579" s="222"/>
      <c r="N579" s="70"/>
      <c r="R579" s="71"/>
      <c r="S579" s="71"/>
      <c r="T579" s="72"/>
      <c r="BA579" s="75"/>
      <c r="BB579" s="75"/>
      <c r="BC579" s="75"/>
      <c r="BD579" s="75"/>
      <c r="BE579" s="75"/>
      <c r="BF579" s="75"/>
      <c r="BG579" s="75"/>
      <c r="BH579" s="75"/>
      <c r="BR579" s="137"/>
    </row>
    <row r="580" spans="5:70" s="69" customFormat="1" ht="12.75" customHeight="1" x14ac:dyDescent="0.15">
      <c r="E580" s="73"/>
      <c r="F580" s="74"/>
      <c r="I580" s="75"/>
      <c r="J580" s="222"/>
      <c r="N580" s="70"/>
      <c r="R580" s="71"/>
      <c r="S580" s="71"/>
      <c r="T580" s="72"/>
      <c r="BA580" s="75"/>
      <c r="BB580" s="75"/>
      <c r="BC580" s="75"/>
      <c r="BD580" s="75"/>
      <c r="BE580" s="75"/>
      <c r="BF580" s="75"/>
      <c r="BG580" s="75"/>
      <c r="BH580" s="75"/>
      <c r="BR580" s="137"/>
    </row>
    <row r="581" spans="5:70" s="69" customFormat="1" ht="12.75" customHeight="1" x14ac:dyDescent="0.15">
      <c r="E581" s="73"/>
      <c r="F581" s="74"/>
      <c r="I581" s="75"/>
      <c r="J581" s="222"/>
      <c r="N581" s="70"/>
      <c r="R581" s="71"/>
      <c r="S581" s="71"/>
      <c r="T581" s="72"/>
      <c r="BA581" s="75"/>
      <c r="BB581" s="75"/>
      <c r="BC581" s="75"/>
      <c r="BD581" s="75"/>
      <c r="BE581" s="75"/>
      <c r="BF581" s="75"/>
      <c r="BG581" s="75"/>
      <c r="BH581" s="75"/>
      <c r="BR581" s="137"/>
    </row>
    <row r="582" spans="5:70" s="69" customFormat="1" ht="12.75" customHeight="1" x14ac:dyDescent="0.15">
      <c r="E582" s="73"/>
      <c r="F582" s="74"/>
      <c r="I582" s="75"/>
      <c r="J582" s="222"/>
      <c r="N582" s="70"/>
      <c r="R582" s="71"/>
      <c r="S582" s="71"/>
      <c r="T582" s="72"/>
      <c r="BA582" s="75"/>
      <c r="BB582" s="75"/>
      <c r="BC582" s="75"/>
      <c r="BD582" s="75"/>
      <c r="BE582" s="75"/>
      <c r="BF582" s="75"/>
      <c r="BG582" s="75"/>
      <c r="BH582" s="75"/>
      <c r="BR582" s="137"/>
    </row>
    <row r="583" spans="5:70" s="69" customFormat="1" ht="12.75" customHeight="1" x14ac:dyDescent="0.15">
      <c r="E583" s="73"/>
      <c r="F583" s="74"/>
      <c r="I583" s="75"/>
      <c r="J583" s="222"/>
      <c r="N583" s="70"/>
      <c r="R583" s="71"/>
      <c r="S583" s="71"/>
      <c r="T583" s="72"/>
      <c r="BA583" s="75"/>
      <c r="BB583" s="75"/>
      <c r="BC583" s="75"/>
      <c r="BD583" s="75"/>
      <c r="BE583" s="75"/>
      <c r="BF583" s="75"/>
      <c r="BG583" s="75"/>
      <c r="BH583" s="75"/>
      <c r="BR583" s="137"/>
    </row>
    <row r="584" spans="5:70" s="69" customFormat="1" ht="12.75" customHeight="1" x14ac:dyDescent="0.15">
      <c r="E584" s="73"/>
      <c r="F584" s="74"/>
      <c r="I584" s="75"/>
      <c r="J584" s="222"/>
      <c r="N584" s="70"/>
      <c r="R584" s="71"/>
      <c r="S584" s="71"/>
      <c r="T584" s="72"/>
      <c r="BA584" s="75"/>
      <c r="BB584" s="75"/>
      <c r="BC584" s="75"/>
      <c r="BD584" s="75"/>
      <c r="BE584" s="75"/>
      <c r="BF584" s="75"/>
      <c r="BG584" s="75"/>
      <c r="BH584" s="75"/>
      <c r="BR584" s="137"/>
    </row>
    <row r="585" spans="5:70" s="69" customFormat="1" ht="12.75" customHeight="1" x14ac:dyDescent="0.15">
      <c r="E585" s="73"/>
      <c r="F585" s="74"/>
      <c r="I585" s="75"/>
      <c r="J585" s="222"/>
      <c r="N585" s="70"/>
      <c r="R585" s="71"/>
      <c r="S585" s="71"/>
      <c r="T585" s="72"/>
      <c r="BA585" s="75"/>
      <c r="BB585" s="75"/>
      <c r="BC585" s="75"/>
      <c r="BD585" s="75"/>
      <c r="BE585" s="75"/>
      <c r="BF585" s="75"/>
      <c r="BG585" s="75"/>
      <c r="BH585" s="75"/>
      <c r="BR585" s="137"/>
    </row>
    <row r="586" spans="5:70" s="69" customFormat="1" ht="12.75" customHeight="1" x14ac:dyDescent="0.15">
      <c r="E586" s="73"/>
      <c r="F586" s="74"/>
      <c r="I586" s="75"/>
      <c r="J586" s="222"/>
      <c r="N586" s="70"/>
      <c r="R586" s="71"/>
      <c r="S586" s="71"/>
      <c r="T586" s="72"/>
      <c r="BA586" s="75"/>
      <c r="BB586" s="75"/>
      <c r="BC586" s="75"/>
      <c r="BD586" s="75"/>
      <c r="BE586" s="75"/>
      <c r="BF586" s="75"/>
      <c r="BG586" s="75"/>
      <c r="BH586" s="75"/>
      <c r="BR586" s="137"/>
    </row>
    <row r="587" spans="5:70" s="69" customFormat="1" ht="12.75" customHeight="1" x14ac:dyDescent="0.15">
      <c r="E587" s="73"/>
      <c r="F587" s="74"/>
      <c r="I587" s="75"/>
      <c r="J587" s="222"/>
      <c r="N587" s="70"/>
      <c r="R587" s="71"/>
      <c r="S587" s="71"/>
      <c r="T587" s="72"/>
      <c r="BA587" s="75"/>
      <c r="BB587" s="75"/>
      <c r="BC587" s="75"/>
      <c r="BD587" s="75"/>
      <c r="BE587" s="75"/>
      <c r="BF587" s="75"/>
      <c r="BG587" s="75"/>
      <c r="BH587" s="75"/>
      <c r="BR587" s="137"/>
    </row>
    <row r="588" spans="5:70" s="69" customFormat="1" ht="12.75" customHeight="1" x14ac:dyDescent="0.15">
      <c r="E588" s="73"/>
      <c r="F588" s="74"/>
      <c r="I588" s="75"/>
      <c r="J588" s="222"/>
      <c r="N588" s="70"/>
      <c r="R588" s="71"/>
      <c r="S588" s="71"/>
      <c r="T588" s="72"/>
      <c r="BA588" s="75"/>
      <c r="BB588" s="75"/>
      <c r="BC588" s="75"/>
      <c r="BD588" s="75"/>
      <c r="BE588" s="75"/>
      <c r="BF588" s="75"/>
      <c r="BG588" s="75"/>
      <c r="BH588" s="75"/>
      <c r="BR588" s="137"/>
    </row>
    <row r="589" spans="5:70" s="69" customFormat="1" ht="12.75" customHeight="1" x14ac:dyDescent="0.15">
      <c r="E589" s="73"/>
      <c r="F589" s="74"/>
      <c r="I589" s="75"/>
      <c r="J589" s="222"/>
      <c r="N589" s="70"/>
      <c r="R589" s="71"/>
      <c r="S589" s="71"/>
      <c r="T589" s="72"/>
      <c r="BA589" s="75"/>
      <c r="BB589" s="75"/>
      <c r="BC589" s="75"/>
      <c r="BD589" s="75"/>
      <c r="BE589" s="75"/>
      <c r="BF589" s="75"/>
      <c r="BG589" s="75"/>
      <c r="BH589" s="75"/>
      <c r="BR589" s="137"/>
    </row>
    <row r="590" spans="5:70" s="69" customFormat="1" ht="12.75" customHeight="1" x14ac:dyDescent="0.15">
      <c r="E590" s="73"/>
      <c r="F590" s="74"/>
      <c r="I590" s="75"/>
      <c r="J590" s="222"/>
      <c r="N590" s="70"/>
      <c r="R590" s="71"/>
      <c r="S590" s="71"/>
      <c r="T590" s="72"/>
      <c r="BA590" s="75"/>
      <c r="BB590" s="75"/>
      <c r="BC590" s="75"/>
      <c r="BD590" s="75"/>
      <c r="BE590" s="75"/>
      <c r="BF590" s="75"/>
      <c r="BG590" s="75"/>
      <c r="BH590" s="75"/>
      <c r="BR590" s="137"/>
    </row>
    <row r="591" spans="5:70" s="69" customFormat="1" ht="12.75" customHeight="1" x14ac:dyDescent="0.15">
      <c r="E591" s="73"/>
      <c r="F591" s="74"/>
      <c r="I591" s="75"/>
      <c r="J591" s="222"/>
      <c r="N591" s="70"/>
      <c r="R591" s="71"/>
      <c r="S591" s="71"/>
      <c r="T591" s="72"/>
      <c r="BA591" s="75"/>
      <c r="BB591" s="75"/>
      <c r="BC591" s="75"/>
      <c r="BD591" s="75"/>
      <c r="BE591" s="75"/>
      <c r="BF591" s="75"/>
      <c r="BG591" s="75"/>
      <c r="BH591" s="75"/>
      <c r="BR591" s="137"/>
    </row>
    <row r="592" spans="5:70" s="69" customFormat="1" ht="12.75" customHeight="1" x14ac:dyDescent="0.15">
      <c r="E592" s="73"/>
      <c r="F592" s="74"/>
      <c r="I592" s="75"/>
      <c r="J592" s="222"/>
      <c r="N592" s="70"/>
      <c r="R592" s="71"/>
      <c r="S592" s="71"/>
      <c r="T592" s="72"/>
      <c r="BA592" s="75"/>
      <c r="BB592" s="75"/>
      <c r="BC592" s="75"/>
      <c r="BD592" s="75"/>
      <c r="BE592" s="75"/>
      <c r="BF592" s="75"/>
      <c r="BG592" s="75"/>
      <c r="BH592" s="75"/>
      <c r="BR592" s="137"/>
    </row>
    <row r="593" spans="5:70" s="69" customFormat="1" ht="12.75" customHeight="1" x14ac:dyDescent="0.15">
      <c r="E593" s="73"/>
      <c r="F593" s="74"/>
      <c r="I593" s="75"/>
      <c r="J593" s="222"/>
      <c r="N593" s="70"/>
      <c r="R593" s="71"/>
      <c r="S593" s="71"/>
      <c r="T593" s="72"/>
      <c r="BA593" s="75"/>
      <c r="BB593" s="75"/>
      <c r="BC593" s="75"/>
      <c r="BD593" s="75"/>
      <c r="BE593" s="75"/>
      <c r="BF593" s="75"/>
      <c r="BG593" s="75"/>
      <c r="BH593" s="75"/>
      <c r="BR593" s="137"/>
    </row>
    <row r="594" spans="5:70" s="69" customFormat="1" ht="12.75" customHeight="1" x14ac:dyDescent="0.15">
      <c r="E594" s="73"/>
      <c r="F594" s="74"/>
      <c r="I594" s="75"/>
      <c r="J594" s="222"/>
      <c r="N594" s="70"/>
      <c r="R594" s="71"/>
      <c r="S594" s="71"/>
      <c r="T594" s="72"/>
      <c r="BA594" s="75"/>
      <c r="BB594" s="75"/>
      <c r="BC594" s="75"/>
      <c r="BD594" s="75"/>
      <c r="BE594" s="75"/>
      <c r="BF594" s="75"/>
      <c r="BG594" s="75"/>
      <c r="BH594" s="75"/>
      <c r="BR594" s="137"/>
    </row>
    <row r="595" spans="5:70" s="69" customFormat="1" ht="12.75" customHeight="1" x14ac:dyDescent="0.15">
      <c r="E595" s="73"/>
      <c r="F595" s="74"/>
      <c r="I595" s="75"/>
      <c r="J595" s="222"/>
      <c r="N595" s="70"/>
      <c r="R595" s="71"/>
      <c r="S595" s="71"/>
      <c r="T595" s="72"/>
      <c r="BA595" s="75"/>
      <c r="BB595" s="75"/>
      <c r="BC595" s="75"/>
      <c r="BD595" s="75"/>
      <c r="BE595" s="75"/>
      <c r="BF595" s="75"/>
      <c r="BG595" s="75"/>
      <c r="BH595" s="75"/>
      <c r="BR595" s="137"/>
    </row>
    <row r="596" spans="5:70" s="69" customFormat="1" ht="12.75" customHeight="1" x14ac:dyDescent="0.15">
      <c r="E596" s="73"/>
      <c r="F596" s="74"/>
      <c r="I596" s="75"/>
      <c r="J596" s="222"/>
      <c r="N596" s="70"/>
      <c r="R596" s="71"/>
      <c r="S596" s="71"/>
      <c r="T596" s="72"/>
      <c r="BA596" s="75"/>
      <c r="BB596" s="75"/>
      <c r="BC596" s="75"/>
      <c r="BD596" s="75"/>
      <c r="BE596" s="75"/>
      <c r="BF596" s="75"/>
      <c r="BG596" s="75"/>
      <c r="BH596" s="75"/>
      <c r="BR596" s="137"/>
    </row>
    <row r="597" spans="5:70" s="69" customFormat="1" ht="12.75" customHeight="1" x14ac:dyDescent="0.15">
      <c r="E597" s="73"/>
      <c r="F597" s="74"/>
      <c r="I597" s="75"/>
      <c r="J597" s="222"/>
      <c r="N597" s="70"/>
      <c r="R597" s="71"/>
      <c r="S597" s="71"/>
      <c r="T597" s="72"/>
      <c r="BA597" s="75"/>
      <c r="BB597" s="75"/>
      <c r="BC597" s="75"/>
      <c r="BD597" s="75"/>
      <c r="BE597" s="75"/>
      <c r="BF597" s="75"/>
      <c r="BG597" s="75"/>
      <c r="BH597" s="75"/>
      <c r="BR597" s="137"/>
    </row>
    <row r="598" spans="5:70" s="69" customFormat="1" ht="12.75" customHeight="1" x14ac:dyDescent="0.15">
      <c r="E598" s="73"/>
      <c r="F598" s="74"/>
      <c r="I598" s="75"/>
      <c r="J598" s="222"/>
      <c r="N598" s="70"/>
      <c r="R598" s="71"/>
      <c r="S598" s="71"/>
      <c r="T598" s="72"/>
      <c r="BA598" s="75"/>
      <c r="BB598" s="75"/>
      <c r="BC598" s="75"/>
      <c r="BD598" s="75"/>
      <c r="BE598" s="75"/>
      <c r="BF598" s="75"/>
      <c r="BG598" s="75"/>
      <c r="BH598" s="75"/>
      <c r="BR598" s="137"/>
    </row>
    <row r="599" spans="5:70" s="69" customFormat="1" ht="12.75" customHeight="1" x14ac:dyDescent="0.15">
      <c r="E599" s="73"/>
      <c r="F599" s="74"/>
      <c r="I599" s="75"/>
      <c r="J599" s="222"/>
      <c r="N599" s="70"/>
      <c r="R599" s="71"/>
      <c r="S599" s="71"/>
      <c r="T599" s="72"/>
      <c r="BA599" s="75"/>
      <c r="BB599" s="75"/>
      <c r="BC599" s="75"/>
      <c r="BD599" s="75"/>
      <c r="BE599" s="75"/>
      <c r="BF599" s="75"/>
      <c r="BG599" s="75"/>
      <c r="BH599" s="75"/>
      <c r="BR599" s="137"/>
    </row>
    <row r="600" spans="5:70" s="69" customFormat="1" ht="12.75" customHeight="1" x14ac:dyDescent="0.15">
      <c r="E600" s="73"/>
      <c r="F600" s="74"/>
      <c r="I600" s="75"/>
      <c r="J600" s="222"/>
      <c r="N600" s="70"/>
      <c r="R600" s="71"/>
      <c r="S600" s="71"/>
      <c r="T600" s="72"/>
      <c r="BA600" s="75"/>
      <c r="BB600" s="75"/>
      <c r="BC600" s="75"/>
      <c r="BD600" s="75"/>
      <c r="BE600" s="75"/>
      <c r="BF600" s="75"/>
      <c r="BG600" s="75"/>
      <c r="BH600" s="75"/>
      <c r="BR600" s="137"/>
    </row>
    <row r="601" spans="5:70" s="69" customFormat="1" ht="12.75" customHeight="1" x14ac:dyDescent="0.15">
      <c r="E601" s="73"/>
      <c r="F601" s="74"/>
      <c r="I601" s="75"/>
      <c r="J601" s="222"/>
      <c r="N601" s="70"/>
      <c r="R601" s="71"/>
      <c r="S601" s="71"/>
      <c r="T601" s="72"/>
      <c r="BA601" s="75"/>
      <c r="BB601" s="75"/>
      <c r="BC601" s="75"/>
      <c r="BD601" s="75"/>
      <c r="BE601" s="75"/>
      <c r="BF601" s="75"/>
      <c r="BG601" s="75"/>
      <c r="BH601" s="75"/>
      <c r="BR601" s="137"/>
    </row>
    <row r="602" spans="5:70" s="69" customFormat="1" ht="12.75" customHeight="1" x14ac:dyDescent="0.15">
      <c r="E602" s="73"/>
      <c r="F602" s="74"/>
      <c r="I602" s="75"/>
      <c r="J602" s="222"/>
      <c r="N602" s="70"/>
      <c r="R602" s="71"/>
      <c r="S602" s="71"/>
      <c r="T602" s="72"/>
      <c r="BA602" s="75"/>
      <c r="BB602" s="75"/>
      <c r="BC602" s="75"/>
      <c r="BD602" s="75"/>
      <c r="BE602" s="75"/>
      <c r="BF602" s="75"/>
      <c r="BG602" s="75"/>
      <c r="BH602" s="75"/>
      <c r="BR602" s="137"/>
    </row>
    <row r="603" spans="5:70" s="69" customFormat="1" ht="12.75" customHeight="1" x14ac:dyDescent="0.15">
      <c r="E603" s="73"/>
      <c r="F603" s="74"/>
      <c r="I603" s="75"/>
      <c r="J603" s="222"/>
      <c r="N603" s="70"/>
      <c r="R603" s="71"/>
      <c r="S603" s="71"/>
      <c r="T603" s="72"/>
      <c r="BA603" s="75"/>
      <c r="BB603" s="75"/>
      <c r="BC603" s="75"/>
      <c r="BD603" s="75"/>
      <c r="BE603" s="75"/>
      <c r="BF603" s="75"/>
      <c r="BG603" s="75"/>
      <c r="BH603" s="75"/>
      <c r="BR603" s="137"/>
    </row>
    <row r="604" spans="5:70" s="69" customFormat="1" ht="12.75" customHeight="1" x14ac:dyDescent="0.15">
      <c r="E604" s="73"/>
      <c r="F604" s="74"/>
      <c r="I604" s="75"/>
      <c r="J604" s="222"/>
      <c r="N604" s="70"/>
      <c r="R604" s="71"/>
      <c r="S604" s="71"/>
      <c r="T604" s="72"/>
      <c r="BA604" s="75"/>
      <c r="BB604" s="75"/>
      <c r="BC604" s="75"/>
      <c r="BD604" s="75"/>
      <c r="BE604" s="75"/>
      <c r="BF604" s="75"/>
      <c r="BG604" s="75"/>
      <c r="BH604" s="75"/>
      <c r="BR604" s="137"/>
    </row>
    <row r="605" spans="5:70" s="69" customFormat="1" ht="12.75" customHeight="1" x14ac:dyDescent="0.15">
      <c r="E605" s="73"/>
      <c r="F605" s="74"/>
      <c r="I605" s="75"/>
      <c r="J605" s="222"/>
      <c r="N605" s="70"/>
      <c r="R605" s="71"/>
      <c r="S605" s="71"/>
      <c r="T605" s="72"/>
      <c r="BA605" s="75"/>
      <c r="BB605" s="75"/>
      <c r="BC605" s="75"/>
      <c r="BD605" s="75"/>
      <c r="BE605" s="75"/>
      <c r="BF605" s="75"/>
      <c r="BG605" s="75"/>
      <c r="BH605" s="75"/>
      <c r="BR605" s="137"/>
    </row>
    <row r="606" spans="5:70" s="69" customFormat="1" ht="12.75" customHeight="1" x14ac:dyDescent="0.15">
      <c r="E606" s="73"/>
      <c r="F606" s="74"/>
      <c r="I606" s="75"/>
      <c r="J606" s="222"/>
      <c r="N606" s="70"/>
      <c r="R606" s="71"/>
      <c r="S606" s="71"/>
      <c r="T606" s="72"/>
      <c r="BA606" s="75"/>
      <c r="BB606" s="75"/>
      <c r="BC606" s="75"/>
      <c r="BD606" s="75"/>
      <c r="BE606" s="75"/>
      <c r="BF606" s="75"/>
      <c r="BG606" s="75"/>
      <c r="BH606" s="75"/>
      <c r="BR606" s="137"/>
    </row>
    <row r="607" spans="5:70" s="69" customFormat="1" ht="12.75" customHeight="1" x14ac:dyDescent="0.15">
      <c r="E607" s="73"/>
      <c r="F607" s="74"/>
      <c r="I607" s="75"/>
      <c r="J607" s="222"/>
      <c r="N607" s="70"/>
      <c r="R607" s="71"/>
      <c r="S607" s="71"/>
      <c r="T607" s="72"/>
      <c r="BA607" s="75"/>
      <c r="BB607" s="75"/>
      <c r="BC607" s="75"/>
      <c r="BD607" s="75"/>
      <c r="BE607" s="75"/>
      <c r="BF607" s="75"/>
      <c r="BG607" s="75"/>
      <c r="BH607" s="75"/>
      <c r="BR607" s="137"/>
    </row>
    <row r="608" spans="5:70" s="69" customFormat="1" ht="12.75" customHeight="1" x14ac:dyDescent="0.15">
      <c r="E608" s="73"/>
      <c r="F608" s="74"/>
      <c r="I608" s="75"/>
      <c r="J608" s="222"/>
      <c r="N608" s="70"/>
      <c r="R608" s="71"/>
      <c r="S608" s="71"/>
      <c r="T608" s="72"/>
      <c r="BA608" s="75"/>
      <c r="BB608" s="75"/>
      <c r="BC608" s="75"/>
      <c r="BD608" s="75"/>
      <c r="BE608" s="75"/>
      <c r="BF608" s="75"/>
      <c r="BG608" s="75"/>
      <c r="BH608" s="75"/>
      <c r="BR608" s="137"/>
    </row>
    <row r="609" spans="5:70" s="69" customFormat="1" ht="12.75" customHeight="1" x14ac:dyDescent="0.15">
      <c r="E609" s="73"/>
      <c r="F609" s="74"/>
      <c r="I609" s="75"/>
      <c r="J609" s="222"/>
      <c r="N609" s="70"/>
      <c r="R609" s="71"/>
      <c r="S609" s="71"/>
      <c r="T609" s="72"/>
      <c r="BA609" s="75"/>
      <c r="BB609" s="75"/>
      <c r="BC609" s="75"/>
      <c r="BD609" s="75"/>
      <c r="BE609" s="75"/>
      <c r="BF609" s="75"/>
      <c r="BG609" s="75"/>
      <c r="BH609" s="75"/>
      <c r="BR609" s="137"/>
    </row>
    <row r="610" spans="5:70" s="69" customFormat="1" ht="12.75" customHeight="1" x14ac:dyDescent="0.15">
      <c r="E610" s="73"/>
      <c r="F610" s="74"/>
      <c r="I610" s="75"/>
      <c r="J610" s="222"/>
      <c r="N610" s="70"/>
      <c r="R610" s="71"/>
      <c r="S610" s="71"/>
      <c r="T610" s="72"/>
      <c r="BA610" s="75"/>
      <c r="BB610" s="75"/>
      <c r="BC610" s="75"/>
      <c r="BD610" s="75"/>
      <c r="BE610" s="75"/>
      <c r="BF610" s="75"/>
      <c r="BG610" s="75"/>
      <c r="BH610" s="75"/>
      <c r="BR610" s="137"/>
    </row>
    <row r="611" spans="5:70" s="69" customFormat="1" ht="12.75" customHeight="1" x14ac:dyDescent="0.15">
      <c r="E611" s="73"/>
      <c r="F611" s="74"/>
      <c r="I611" s="75"/>
      <c r="J611" s="222"/>
      <c r="N611" s="70"/>
      <c r="R611" s="71"/>
      <c r="S611" s="71"/>
      <c r="T611" s="72"/>
      <c r="BA611" s="75"/>
      <c r="BB611" s="75"/>
      <c r="BC611" s="75"/>
      <c r="BD611" s="75"/>
      <c r="BE611" s="75"/>
      <c r="BF611" s="75"/>
      <c r="BG611" s="75"/>
      <c r="BH611" s="75"/>
      <c r="BR611" s="137"/>
    </row>
    <row r="612" spans="5:70" s="69" customFormat="1" ht="12.75" customHeight="1" x14ac:dyDescent="0.15">
      <c r="E612" s="73"/>
      <c r="F612" s="74"/>
      <c r="I612" s="75"/>
      <c r="J612" s="222"/>
      <c r="N612" s="70"/>
      <c r="R612" s="71"/>
      <c r="S612" s="71"/>
      <c r="T612" s="72"/>
      <c r="BA612" s="75"/>
      <c r="BB612" s="75"/>
      <c r="BC612" s="75"/>
      <c r="BD612" s="75"/>
      <c r="BE612" s="75"/>
      <c r="BF612" s="75"/>
      <c r="BG612" s="75"/>
      <c r="BH612" s="75"/>
      <c r="BR612" s="137"/>
    </row>
    <row r="613" spans="5:70" s="69" customFormat="1" ht="12.75" customHeight="1" x14ac:dyDescent="0.15">
      <c r="E613" s="73"/>
      <c r="F613" s="74"/>
      <c r="I613" s="75"/>
      <c r="J613" s="222"/>
      <c r="N613" s="70"/>
      <c r="R613" s="71"/>
      <c r="S613" s="71"/>
      <c r="T613" s="72"/>
      <c r="BA613" s="75"/>
      <c r="BB613" s="75"/>
      <c r="BC613" s="75"/>
      <c r="BD613" s="75"/>
      <c r="BE613" s="75"/>
      <c r="BF613" s="75"/>
      <c r="BG613" s="75"/>
      <c r="BH613" s="75"/>
      <c r="BR613" s="137"/>
    </row>
    <row r="614" spans="5:70" s="69" customFormat="1" ht="12.75" customHeight="1" x14ac:dyDescent="0.15">
      <c r="E614" s="73"/>
      <c r="F614" s="74"/>
      <c r="I614" s="75"/>
      <c r="J614" s="222"/>
      <c r="N614" s="70"/>
      <c r="R614" s="71"/>
      <c r="S614" s="71"/>
      <c r="T614" s="72"/>
      <c r="BA614" s="75"/>
      <c r="BB614" s="75"/>
      <c r="BC614" s="75"/>
      <c r="BD614" s="75"/>
      <c r="BE614" s="75"/>
      <c r="BF614" s="75"/>
      <c r="BG614" s="75"/>
      <c r="BH614" s="75"/>
      <c r="BR614" s="137"/>
    </row>
    <row r="615" spans="5:70" s="69" customFormat="1" ht="12.75" customHeight="1" x14ac:dyDescent="0.15">
      <c r="E615" s="73"/>
      <c r="F615" s="74"/>
      <c r="I615" s="75"/>
      <c r="J615" s="222"/>
      <c r="N615" s="70"/>
      <c r="R615" s="71"/>
      <c r="S615" s="71"/>
      <c r="T615" s="72"/>
      <c r="BA615" s="75"/>
      <c r="BB615" s="75"/>
      <c r="BC615" s="75"/>
      <c r="BD615" s="75"/>
      <c r="BE615" s="75"/>
      <c r="BF615" s="75"/>
      <c r="BG615" s="75"/>
      <c r="BH615" s="75"/>
      <c r="BR615" s="137"/>
    </row>
    <row r="616" spans="5:70" s="69" customFormat="1" ht="12.75" customHeight="1" x14ac:dyDescent="0.15">
      <c r="E616" s="73"/>
      <c r="F616" s="74"/>
      <c r="I616" s="75"/>
      <c r="J616" s="222"/>
      <c r="N616" s="70"/>
      <c r="R616" s="71"/>
      <c r="S616" s="71"/>
      <c r="T616" s="72"/>
      <c r="BA616" s="75"/>
      <c r="BB616" s="75"/>
      <c r="BC616" s="75"/>
      <c r="BD616" s="75"/>
      <c r="BE616" s="75"/>
      <c r="BF616" s="75"/>
      <c r="BG616" s="75"/>
      <c r="BH616" s="75"/>
      <c r="BR616" s="137"/>
    </row>
    <row r="617" spans="5:70" s="69" customFormat="1" ht="12.75" customHeight="1" x14ac:dyDescent="0.15">
      <c r="E617" s="73"/>
      <c r="F617" s="74"/>
      <c r="I617" s="75"/>
      <c r="J617" s="222"/>
      <c r="N617" s="70"/>
      <c r="R617" s="71"/>
      <c r="S617" s="71"/>
      <c r="T617" s="72"/>
      <c r="BA617" s="75"/>
      <c r="BB617" s="75"/>
      <c r="BC617" s="75"/>
      <c r="BD617" s="75"/>
      <c r="BE617" s="75"/>
      <c r="BF617" s="75"/>
      <c r="BG617" s="75"/>
      <c r="BH617" s="75"/>
      <c r="BR617" s="137"/>
    </row>
    <row r="618" spans="5:70" s="69" customFormat="1" ht="12.75" customHeight="1" x14ac:dyDescent="0.15">
      <c r="E618" s="73"/>
      <c r="F618" s="74"/>
      <c r="I618" s="75"/>
      <c r="J618" s="222"/>
      <c r="N618" s="70"/>
      <c r="R618" s="71"/>
      <c r="S618" s="71"/>
      <c r="T618" s="72"/>
      <c r="BA618" s="75"/>
      <c r="BB618" s="75"/>
      <c r="BC618" s="75"/>
      <c r="BD618" s="75"/>
      <c r="BE618" s="75"/>
      <c r="BF618" s="75"/>
      <c r="BG618" s="75"/>
      <c r="BH618" s="75"/>
      <c r="BR618" s="137"/>
    </row>
    <row r="619" spans="5:70" s="69" customFormat="1" ht="12.75" customHeight="1" x14ac:dyDescent="0.15">
      <c r="E619" s="73"/>
      <c r="F619" s="74"/>
      <c r="I619" s="75"/>
      <c r="J619" s="222"/>
      <c r="N619" s="70"/>
      <c r="R619" s="71"/>
      <c r="S619" s="71"/>
      <c r="T619" s="72"/>
      <c r="BA619" s="75"/>
      <c r="BB619" s="75"/>
      <c r="BC619" s="75"/>
      <c r="BD619" s="75"/>
      <c r="BE619" s="75"/>
      <c r="BF619" s="75"/>
      <c r="BG619" s="75"/>
      <c r="BH619" s="75"/>
      <c r="BR619" s="137"/>
    </row>
    <row r="620" spans="5:70" s="69" customFormat="1" ht="12.75" customHeight="1" x14ac:dyDescent="0.15">
      <c r="E620" s="73"/>
      <c r="F620" s="74"/>
      <c r="I620" s="75"/>
      <c r="J620" s="222"/>
      <c r="N620" s="70"/>
      <c r="R620" s="71"/>
      <c r="S620" s="71"/>
      <c r="T620" s="72"/>
      <c r="BA620" s="75"/>
      <c r="BB620" s="75"/>
      <c r="BC620" s="75"/>
      <c r="BD620" s="75"/>
      <c r="BE620" s="75"/>
      <c r="BF620" s="75"/>
      <c r="BG620" s="75"/>
      <c r="BH620" s="75"/>
      <c r="BR620" s="137"/>
    </row>
    <row r="621" spans="5:70" s="69" customFormat="1" ht="12.75" customHeight="1" x14ac:dyDescent="0.15">
      <c r="E621" s="73"/>
      <c r="F621" s="74"/>
      <c r="I621" s="75"/>
      <c r="J621" s="222"/>
      <c r="N621" s="70"/>
      <c r="R621" s="71"/>
      <c r="S621" s="71"/>
      <c r="T621" s="72"/>
      <c r="BA621" s="75"/>
      <c r="BB621" s="75"/>
      <c r="BC621" s="75"/>
      <c r="BD621" s="75"/>
      <c r="BE621" s="75"/>
      <c r="BF621" s="75"/>
      <c r="BG621" s="75"/>
      <c r="BH621" s="75"/>
      <c r="BR621" s="137"/>
    </row>
    <row r="622" spans="5:70" s="69" customFormat="1" ht="12.75" customHeight="1" x14ac:dyDescent="0.15">
      <c r="E622" s="73"/>
      <c r="F622" s="74"/>
      <c r="I622" s="75"/>
      <c r="J622" s="222"/>
      <c r="N622" s="70"/>
      <c r="R622" s="71"/>
      <c r="S622" s="71"/>
      <c r="T622" s="72"/>
      <c r="BA622" s="75"/>
      <c r="BB622" s="75"/>
      <c r="BC622" s="75"/>
      <c r="BD622" s="75"/>
      <c r="BE622" s="75"/>
      <c r="BF622" s="75"/>
      <c r="BG622" s="75"/>
      <c r="BH622" s="75"/>
      <c r="BR622" s="137"/>
    </row>
    <row r="623" spans="5:70" s="69" customFormat="1" ht="12.75" customHeight="1" x14ac:dyDescent="0.15">
      <c r="E623" s="73"/>
      <c r="F623" s="74"/>
      <c r="I623" s="75"/>
      <c r="J623" s="222"/>
      <c r="N623" s="70"/>
      <c r="R623" s="71"/>
      <c r="S623" s="71"/>
      <c r="T623" s="72"/>
      <c r="BA623" s="75"/>
      <c r="BB623" s="75"/>
      <c r="BC623" s="75"/>
      <c r="BD623" s="75"/>
      <c r="BE623" s="75"/>
      <c r="BF623" s="75"/>
      <c r="BG623" s="75"/>
      <c r="BH623" s="75"/>
      <c r="BR623" s="137"/>
    </row>
    <row r="624" spans="5:70" s="69" customFormat="1" ht="12.75" customHeight="1" x14ac:dyDescent="0.15">
      <c r="E624" s="73"/>
      <c r="F624" s="74"/>
      <c r="I624" s="75"/>
      <c r="J624" s="222"/>
      <c r="N624" s="70"/>
      <c r="R624" s="71"/>
      <c r="S624" s="71"/>
      <c r="T624" s="72"/>
      <c r="BA624" s="75"/>
      <c r="BB624" s="75"/>
      <c r="BC624" s="75"/>
      <c r="BD624" s="75"/>
      <c r="BE624" s="75"/>
      <c r="BF624" s="75"/>
      <c r="BG624" s="75"/>
      <c r="BH624" s="75"/>
      <c r="BR624" s="137"/>
    </row>
    <row r="625" spans="5:70" s="69" customFormat="1" ht="12.75" customHeight="1" x14ac:dyDescent="0.15">
      <c r="E625" s="73"/>
      <c r="F625" s="74"/>
      <c r="I625" s="75"/>
      <c r="J625" s="222"/>
      <c r="N625" s="70"/>
      <c r="R625" s="71"/>
      <c r="S625" s="71"/>
      <c r="T625" s="72"/>
      <c r="BA625" s="75"/>
      <c r="BB625" s="75"/>
      <c r="BC625" s="75"/>
      <c r="BD625" s="75"/>
      <c r="BE625" s="75"/>
      <c r="BF625" s="75"/>
      <c r="BG625" s="75"/>
      <c r="BH625" s="75"/>
      <c r="BR625" s="137"/>
    </row>
    <row r="626" spans="5:70" s="69" customFormat="1" ht="12.75" customHeight="1" x14ac:dyDescent="0.15">
      <c r="E626" s="73"/>
      <c r="F626" s="74"/>
      <c r="I626" s="75"/>
      <c r="J626" s="222"/>
      <c r="N626" s="70"/>
      <c r="R626" s="71"/>
      <c r="S626" s="71"/>
      <c r="T626" s="72"/>
      <c r="BA626" s="75"/>
      <c r="BB626" s="75"/>
      <c r="BC626" s="75"/>
      <c r="BD626" s="75"/>
      <c r="BE626" s="75"/>
      <c r="BF626" s="75"/>
      <c r="BG626" s="75"/>
      <c r="BH626" s="75"/>
      <c r="BR626" s="137"/>
    </row>
    <row r="627" spans="5:70" s="69" customFormat="1" ht="12.75" customHeight="1" x14ac:dyDescent="0.15">
      <c r="E627" s="73"/>
      <c r="F627" s="74"/>
      <c r="I627" s="75"/>
      <c r="J627" s="222"/>
      <c r="N627" s="70"/>
      <c r="R627" s="71"/>
      <c r="S627" s="71"/>
      <c r="T627" s="72"/>
      <c r="BA627" s="75"/>
      <c r="BB627" s="75"/>
      <c r="BC627" s="75"/>
      <c r="BD627" s="75"/>
      <c r="BE627" s="75"/>
      <c r="BF627" s="75"/>
      <c r="BG627" s="75"/>
      <c r="BH627" s="75"/>
      <c r="BR627" s="137"/>
    </row>
    <row r="628" spans="5:70" s="69" customFormat="1" ht="12.75" customHeight="1" x14ac:dyDescent="0.15">
      <c r="E628" s="73"/>
      <c r="F628" s="74"/>
      <c r="I628" s="75"/>
      <c r="J628" s="222"/>
      <c r="N628" s="70"/>
      <c r="R628" s="71"/>
      <c r="S628" s="71"/>
      <c r="T628" s="72"/>
      <c r="BA628" s="75"/>
      <c r="BB628" s="75"/>
      <c r="BC628" s="75"/>
      <c r="BD628" s="75"/>
      <c r="BE628" s="75"/>
      <c r="BF628" s="75"/>
      <c r="BG628" s="75"/>
      <c r="BH628" s="75"/>
      <c r="BR628" s="137"/>
    </row>
    <row r="629" spans="5:70" s="69" customFormat="1" ht="12.75" customHeight="1" x14ac:dyDescent="0.15">
      <c r="E629" s="73"/>
      <c r="F629" s="74"/>
      <c r="I629" s="75"/>
      <c r="J629" s="222"/>
      <c r="N629" s="70"/>
      <c r="R629" s="71"/>
      <c r="S629" s="71"/>
      <c r="T629" s="72"/>
      <c r="BA629" s="75"/>
      <c r="BB629" s="75"/>
      <c r="BC629" s="75"/>
      <c r="BD629" s="75"/>
      <c r="BE629" s="75"/>
      <c r="BF629" s="75"/>
      <c r="BG629" s="75"/>
      <c r="BH629" s="75"/>
      <c r="BR629" s="137"/>
    </row>
    <row r="630" spans="5:70" s="69" customFormat="1" ht="12.75" customHeight="1" x14ac:dyDescent="0.15">
      <c r="E630" s="73"/>
      <c r="F630" s="74"/>
      <c r="I630" s="75"/>
      <c r="J630" s="222"/>
      <c r="N630" s="70"/>
      <c r="R630" s="71"/>
      <c r="S630" s="71"/>
      <c r="T630" s="72"/>
      <c r="BA630" s="75"/>
      <c r="BB630" s="75"/>
      <c r="BC630" s="75"/>
      <c r="BD630" s="75"/>
      <c r="BE630" s="75"/>
      <c r="BF630" s="75"/>
      <c r="BG630" s="75"/>
      <c r="BH630" s="75"/>
      <c r="BR630" s="137"/>
    </row>
    <row r="631" spans="5:70" s="69" customFormat="1" ht="12.75" customHeight="1" x14ac:dyDescent="0.15">
      <c r="E631" s="73"/>
      <c r="F631" s="74"/>
      <c r="I631" s="75"/>
      <c r="J631" s="222"/>
      <c r="N631" s="70"/>
      <c r="R631" s="71"/>
      <c r="S631" s="71"/>
      <c r="T631" s="72"/>
      <c r="BA631" s="75"/>
      <c r="BB631" s="75"/>
      <c r="BC631" s="75"/>
      <c r="BD631" s="75"/>
      <c r="BE631" s="75"/>
      <c r="BF631" s="75"/>
      <c r="BG631" s="75"/>
      <c r="BH631" s="75"/>
      <c r="BR631" s="137"/>
    </row>
    <row r="632" spans="5:70" s="69" customFormat="1" ht="12.75" customHeight="1" x14ac:dyDescent="0.15">
      <c r="E632" s="73"/>
      <c r="F632" s="74"/>
      <c r="I632" s="75"/>
      <c r="J632" s="222"/>
      <c r="N632" s="70"/>
      <c r="R632" s="71"/>
      <c r="S632" s="71"/>
      <c r="T632" s="72"/>
      <c r="BA632" s="75"/>
      <c r="BB632" s="75"/>
      <c r="BC632" s="75"/>
      <c r="BD632" s="75"/>
      <c r="BE632" s="75"/>
      <c r="BF632" s="75"/>
      <c r="BG632" s="75"/>
      <c r="BH632" s="75"/>
      <c r="BR632" s="137"/>
    </row>
    <row r="633" spans="5:70" s="69" customFormat="1" ht="12.75" customHeight="1" x14ac:dyDescent="0.15">
      <c r="E633" s="73"/>
      <c r="F633" s="74"/>
      <c r="I633" s="75"/>
      <c r="J633" s="222"/>
      <c r="N633" s="70"/>
      <c r="R633" s="71"/>
      <c r="S633" s="71"/>
      <c r="T633" s="72"/>
      <c r="BA633" s="75"/>
      <c r="BB633" s="75"/>
      <c r="BC633" s="75"/>
      <c r="BD633" s="75"/>
      <c r="BE633" s="75"/>
      <c r="BF633" s="75"/>
      <c r="BG633" s="75"/>
      <c r="BH633" s="75"/>
      <c r="BR633" s="137"/>
    </row>
    <row r="634" spans="5:70" s="69" customFormat="1" ht="12.75" customHeight="1" x14ac:dyDescent="0.15">
      <c r="E634" s="73"/>
      <c r="F634" s="74"/>
      <c r="I634" s="75"/>
      <c r="J634" s="222"/>
      <c r="N634" s="70"/>
      <c r="R634" s="71"/>
      <c r="S634" s="71"/>
      <c r="T634" s="72"/>
      <c r="BA634" s="75"/>
      <c r="BB634" s="75"/>
      <c r="BC634" s="75"/>
      <c r="BD634" s="75"/>
      <c r="BE634" s="75"/>
      <c r="BF634" s="75"/>
      <c r="BG634" s="75"/>
      <c r="BH634" s="75"/>
      <c r="BR634" s="137"/>
    </row>
    <row r="635" spans="5:70" s="69" customFormat="1" ht="12.75" customHeight="1" x14ac:dyDescent="0.15">
      <c r="E635" s="73"/>
      <c r="F635" s="74"/>
      <c r="I635" s="75"/>
      <c r="J635" s="222"/>
      <c r="N635" s="70"/>
      <c r="R635" s="71"/>
      <c r="S635" s="71"/>
      <c r="T635" s="72"/>
      <c r="BA635" s="75"/>
      <c r="BB635" s="75"/>
      <c r="BC635" s="75"/>
      <c r="BD635" s="75"/>
      <c r="BE635" s="75"/>
      <c r="BF635" s="75"/>
      <c r="BG635" s="75"/>
      <c r="BH635" s="75"/>
      <c r="BR635" s="137"/>
    </row>
    <row r="636" spans="5:70" s="69" customFormat="1" ht="12.75" customHeight="1" x14ac:dyDescent="0.15">
      <c r="E636" s="73"/>
      <c r="F636" s="74"/>
      <c r="I636" s="75"/>
      <c r="J636" s="222"/>
      <c r="N636" s="70"/>
      <c r="R636" s="71"/>
      <c r="S636" s="71"/>
      <c r="T636" s="72"/>
      <c r="BA636" s="75"/>
      <c r="BB636" s="75"/>
      <c r="BC636" s="75"/>
      <c r="BD636" s="75"/>
      <c r="BE636" s="75"/>
      <c r="BF636" s="75"/>
      <c r="BG636" s="75"/>
      <c r="BH636" s="75"/>
      <c r="BR636" s="137"/>
    </row>
    <row r="637" spans="5:70" s="69" customFormat="1" ht="12.75" customHeight="1" x14ac:dyDescent="0.15">
      <c r="E637" s="73"/>
      <c r="F637" s="74"/>
      <c r="I637" s="75"/>
      <c r="J637" s="222"/>
      <c r="N637" s="70"/>
      <c r="R637" s="71"/>
      <c r="S637" s="71"/>
      <c r="T637" s="72"/>
      <c r="BA637" s="75"/>
      <c r="BB637" s="75"/>
      <c r="BC637" s="75"/>
      <c r="BD637" s="75"/>
      <c r="BE637" s="75"/>
      <c r="BF637" s="75"/>
      <c r="BG637" s="75"/>
      <c r="BH637" s="75"/>
      <c r="BR637" s="137"/>
    </row>
    <row r="638" spans="5:70" s="69" customFormat="1" ht="12.75" customHeight="1" x14ac:dyDescent="0.15">
      <c r="E638" s="73"/>
      <c r="F638" s="74"/>
      <c r="I638" s="75"/>
      <c r="J638" s="222"/>
      <c r="N638" s="70"/>
      <c r="R638" s="71"/>
      <c r="S638" s="71"/>
      <c r="T638" s="72"/>
      <c r="BA638" s="75"/>
      <c r="BB638" s="75"/>
      <c r="BC638" s="75"/>
      <c r="BD638" s="75"/>
      <c r="BE638" s="75"/>
      <c r="BF638" s="75"/>
      <c r="BG638" s="75"/>
      <c r="BH638" s="75"/>
      <c r="BR638" s="137"/>
    </row>
    <row r="639" spans="5:70" s="69" customFormat="1" ht="12.75" customHeight="1" x14ac:dyDescent="0.15">
      <c r="E639" s="73"/>
      <c r="F639" s="74"/>
      <c r="I639" s="75"/>
      <c r="J639" s="222"/>
      <c r="N639" s="70"/>
      <c r="R639" s="71"/>
      <c r="S639" s="71"/>
      <c r="T639" s="72"/>
      <c r="BA639" s="75"/>
      <c r="BB639" s="75"/>
      <c r="BC639" s="75"/>
      <c r="BD639" s="75"/>
      <c r="BE639" s="75"/>
      <c r="BF639" s="75"/>
      <c r="BG639" s="75"/>
      <c r="BH639" s="75"/>
      <c r="BR639" s="137"/>
    </row>
    <row r="640" spans="5:70" s="69" customFormat="1" ht="12.75" customHeight="1" x14ac:dyDescent="0.15">
      <c r="E640" s="73"/>
      <c r="F640" s="74"/>
      <c r="I640" s="75"/>
      <c r="J640" s="222"/>
      <c r="N640" s="70"/>
      <c r="R640" s="71"/>
      <c r="S640" s="71"/>
      <c r="T640" s="72"/>
      <c r="BA640" s="75"/>
      <c r="BB640" s="75"/>
      <c r="BC640" s="75"/>
      <c r="BD640" s="75"/>
      <c r="BE640" s="75"/>
      <c r="BF640" s="75"/>
      <c r="BG640" s="75"/>
      <c r="BH640" s="75"/>
      <c r="BR640" s="137"/>
    </row>
    <row r="641" spans="5:70" s="69" customFormat="1" ht="12.75" customHeight="1" x14ac:dyDescent="0.15">
      <c r="E641" s="73"/>
      <c r="F641" s="74"/>
      <c r="I641" s="75"/>
      <c r="J641" s="222"/>
      <c r="N641" s="70"/>
      <c r="R641" s="71"/>
      <c r="S641" s="71"/>
      <c r="T641" s="72"/>
      <c r="BA641" s="75"/>
      <c r="BB641" s="75"/>
      <c r="BC641" s="75"/>
      <c r="BD641" s="75"/>
      <c r="BE641" s="75"/>
      <c r="BF641" s="75"/>
      <c r="BG641" s="75"/>
      <c r="BH641" s="75"/>
      <c r="BR641" s="137"/>
    </row>
    <row r="642" spans="5:70" s="69" customFormat="1" ht="12.75" customHeight="1" x14ac:dyDescent="0.15">
      <c r="E642" s="73"/>
      <c r="F642" s="74"/>
      <c r="I642" s="75"/>
      <c r="J642" s="222"/>
      <c r="N642" s="70"/>
      <c r="R642" s="71"/>
      <c r="S642" s="71"/>
      <c r="T642" s="72"/>
      <c r="BA642" s="75"/>
      <c r="BB642" s="75"/>
      <c r="BC642" s="75"/>
      <c r="BD642" s="75"/>
      <c r="BE642" s="75"/>
      <c r="BF642" s="75"/>
      <c r="BG642" s="75"/>
      <c r="BH642" s="75"/>
      <c r="BR642" s="137"/>
    </row>
    <row r="643" spans="5:70" s="69" customFormat="1" ht="12.75" customHeight="1" x14ac:dyDescent="0.15">
      <c r="E643" s="73"/>
      <c r="F643" s="74"/>
      <c r="I643" s="75"/>
      <c r="J643" s="222"/>
      <c r="N643" s="70"/>
      <c r="R643" s="71"/>
      <c r="S643" s="71"/>
      <c r="T643" s="72"/>
      <c r="BA643" s="75"/>
      <c r="BB643" s="75"/>
      <c r="BC643" s="75"/>
      <c r="BD643" s="75"/>
      <c r="BE643" s="75"/>
      <c r="BF643" s="75"/>
      <c r="BG643" s="75"/>
      <c r="BH643" s="75"/>
      <c r="BR643" s="137"/>
    </row>
    <row r="644" spans="5:70" s="69" customFormat="1" ht="12.75" customHeight="1" x14ac:dyDescent="0.15">
      <c r="E644" s="73"/>
      <c r="F644" s="74"/>
      <c r="I644" s="75"/>
      <c r="J644" s="222"/>
      <c r="N644" s="70"/>
      <c r="R644" s="71"/>
      <c r="S644" s="71"/>
      <c r="T644" s="72"/>
      <c r="BA644" s="75"/>
      <c r="BB644" s="75"/>
      <c r="BC644" s="75"/>
      <c r="BD644" s="75"/>
      <c r="BE644" s="75"/>
      <c r="BF644" s="75"/>
      <c r="BG644" s="75"/>
      <c r="BH644" s="75"/>
      <c r="BR644" s="137"/>
    </row>
    <row r="645" spans="5:70" s="69" customFormat="1" ht="12.75" customHeight="1" x14ac:dyDescent="0.15">
      <c r="E645" s="73"/>
      <c r="F645" s="74"/>
      <c r="I645" s="75"/>
      <c r="J645" s="222"/>
      <c r="N645" s="70"/>
      <c r="R645" s="71"/>
      <c r="S645" s="71"/>
      <c r="T645" s="72"/>
      <c r="BA645" s="75"/>
      <c r="BB645" s="75"/>
      <c r="BC645" s="75"/>
      <c r="BD645" s="75"/>
      <c r="BE645" s="75"/>
      <c r="BF645" s="75"/>
      <c r="BG645" s="75"/>
      <c r="BH645" s="75"/>
      <c r="BR645" s="137"/>
    </row>
    <row r="646" spans="5:70" s="69" customFormat="1" ht="12.75" customHeight="1" x14ac:dyDescent="0.15">
      <c r="E646" s="73"/>
      <c r="F646" s="74"/>
      <c r="I646" s="75"/>
      <c r="J646" s="222"/>
      <c r="N646" s="70"/>
      <c r="R646" s="71"/>
      <c r="S646" s="71"/>
      <c r="T646" s="72"/>
      <c r="BA646" s="75"/>
      <c r="BB646" s="75"/>
      <c r="BC646" s="75"/>
      <c r="BD646" s="75"/>
      <c r="BE646" s="75"/>
      <c r="BF646" s="75"/>
      <c r="BG646" s="75"/>
      <c r="BH646" s="75"/>
      <c r="BR646" s="137"/>
    </row>
    <row r="647" spans="5:70" s="69" customFormat="1" ht="12.75" customHeight="1" x14ac:dyDescent="0.15">
      <c r="E647" s="73"/>
      <c r="F647" s="74"/>
      <c r="I647" s="75"/>
      <c r="J647" s="222"/>
      <c r="N647" s="70"/>
      <c r="R647" s="71"/>
      <c r="S647" s="71"/>
      <c r="T647" s="72"/>
      <c r="BA647" s="75"/>
      <c r="BB647" s="75"/>
      <c r="BC647" s="75"/>
      <c r="BD647" s="75"/>
      <c r="BE647" s="75"/>
      <c r="BF647" s="75"/>
      <c r="BG647" s="75"/>
      <c r="BH647" s="75"/>
      <c r="BR647" s="137"/>
    </row>
    <row r="648" spans="5:70" s="69" customFormat="1" ht="12.75" customHeight="1" x14ac:dyDescent="0.15">
      <c r="E648" s="73"/>
      <c r="F648" s="74"/>
      <c r="I648" s="75"/>
      <c r="J648" s="222"/>
      <c r="N648" s="70"/>
      <c r="R648" s="71"/>
      <c r="S648" s="71"/>
      <c r="T648" s="72"/>
      <c r="BA648" s="75"/>
      <c r="BB648" s="75"/>
      <c r="BC648" s="75"/>
      <c r="BD648" s="75"/>
      <c r="BE648" s="75"/>
      <c r="BF648" s="75"/>
      <c r="BG648" s="75"/>
      <c r="BH648" s="75"/>
      <c r="BR648" s="137"/>
    </row>
    <row r="649" spans="5:70" s="69" customFormat="1" ht="12.75" customHeight="1" x14ac:dyDescent="0.15">
      <c r="E649" s="73"/>
      <c r="F649" s="74"/>
      <c r="I649" s="75"/>
      <c r="J649" s="222"/>
      <c r="N649" s="70"/>
      <c r="R649" s="71"/>
      <c r="S649" s="71"/>
      <c r="T649" s="72"/>
      <c r="BA649" s="75"/>
      <c r="BB649" s="75"/>
      <c r="BC649" s="75"/>
      <c r="BD649" s="75"/>
      <c r="BE649" s="75"/>
      <c r="BF649" s="75"/>
      <c r="BG649" s="75"/>
      <c r="BH649" s="75"/>
      <c r="BR649" s="137"/>
    </row>
    <row r="650" spans="5:70" s="69" customFormat="1" ht="12.75" customHeight="1" x14ac:dyDescent="0.15">
      <c r="E650" s="73"/>
      <c r="F650" s="74"/>
      <c r="I650" s="75"/>
      <c r="J650" s="222"/>
      <c r="N650" s="70"/>
      <c r="R650" s="71"/>
      <c r="S650" s="71"/>
      <c r="T650" s="72"/>
      <c r="BA650" s="75"/>
      <c r="BB650" s="75"/>
      <c r="BC650" s="75"/>
      <c r="BD650" s="75"/>
      <c r="BE650" s="75"/>
      <c r="BF650" s="75"/>
      <c r="BG650" s="75"/>
      <c r="BH650" s="75"/>
      <c r="BR650" s="137"/>
    </row>
    <row r="651" spans="5:70" s="69" customFormat="1" ht="12.75" customHeight="1" x14ac:dyDescent="0.15">
      <c r="E651" s="73"/>
      <c r="F651" s="74"/>
      <c r="I651" s="75"/>
      <c r="J651" s="222"/>
      <c r="N651" s="70"/>
      <c r="R651" s="71"/>
      <c r="S651" s="71"/>
      <c r="T651" s="72"/>
      <c r="BA651" s="75"/>
      <c r="BB651" s="75"/>
      <c r="BC651" s="75"/>
      <c r="BD651" s="75"/>
      <c r="BE651" s="75"/>
      <c r="BF651" s="75"/>
      <c r="BG651" s="75"/>
      <c r="BH651" s="75"/>
      <c r="BR651" s="137"/>
    </row>
    <row r="652" spans="5:70" s="69" customFormat="1" ht="12.75" customHeight="1" x14ac:dyDescent="0.15">
      <c r="E652" s="73"/>
      <c r="F652" s="74"/>
      <c r="I652" s="75"/>
      <c r="J652" s="222"/>
      <c r="N652" s="70"/>
      <c r="R652" s="71"/>
      <c r="S652" s="71"/>
      <c r="T652" s="72"/>
      <c r="BA652" s="75"/>
      <c r="BB652" s="75"/>
      <c r="BC652" s="75"/>
      <c r="BD652" s="75"/>
      <c r="BE652" s="75"/>
      <c r="BF652" s="75"/>
      <c r="BG652" s="75"/>
      <c r="BH652" s="75"/>
      <c r="BR652" s="137"/>
    </row>
    <row r="653" spans="5:70" s="69" customFormat="1" ht="12.75" customHeight="1" x14ac:dyDescent="0.15">
      <c r="E653" s="73"/>
      <c r="F653" s="74"/>
      <c r="I653" s="75"/>
      <c r="J653" s="222"/>
      <c r="N653" s="70"/>
      <c r="R653" s="71"/>
      <c r="S653" s="71"/>
      <c r="T653" s="72"/>
      <c r="BA653" s="75"/>
      <c r="BB653" s="75"/>
      <c r="BC653" s="75"/>
      <c r="BD653" s="75"/>
      <c r="BE653" s="75"/>
      <c r="BF653" s="75"/>
      <c r="BG653" s="75"/>
      <c r="BH653" s="75"/>
      <c r="BR653" s="137"/>
    </row>
    <row r="654" spans="5:70" s="69" customFormat="1" ht="12.75" customHeight="1" x14ac:dyDescent="0.15">
      <c r="E654" s="73"/>
      <c r="F654" s="74"/>
      <c r="I654" s="75"/>
      <c r="J654" s="222"/>
      <c r="N654" s="70"/>
      <c r="R654" s="71"/>
      <c r="S654" s="71"/>
      <c r="T654" s="72"/>
      <c r="BA654" s="75"/>
      <c r="BB654" s="75"/>
      <c r="BC654" s="75"/>
      <c r="BD654" s="75"/>
      <c r="BE654" s="75"/>
      <c r="BF654" s="75"/>
      <c r="BG654" s="75"/>
      <c r="BH654" s="75"/>
      <c r="BR654" s="137"/>
    </row>
    <row r="655" spans="5:70" s="69" customFormat="1" ht="12.75" customHeight="1" x14ac:dyDescent="0.15">
      <c r="E655" s="73"/>
      <c r="F655" s="74"/>
      <c r="I655" s="75"/>
      <c r="J655" s="222"/>
      <c r="N655" s="70"/>
      <c r="R655" s="71"/>
      <c r="S655" s="71"/>
      <c r="T655" s="72"/>
      <c r="BA655" s="75"/>
      <c r="BB655" s="75"/>
      <c r="BC655" s="75"/>
      <c r="BD655" s="75"/>
      <c r="BE655" s="75"/>
      <c r="BF655" s="75"/>
      <c r="BG655" s="75"/>
      <c r="BH655" s="75"/>
      <c r="BR655" s="137"/>
    </row>
    <row r="656" spans="5:70" s="69" customFormat="1" ht="12.75" customHeight="1" x14ac:dyDescent="0.15">
      <c r="E656" s="73"/>
      <c r="F656" s="74"/>
      <c r="I656" s="75"/>
      <c r="J656" s="222"/>
      <c r="N656" s="70"/>
      <c r="R656" s="71"/>
      <c r="S656" s="71"/>
      <c r="T656" s="72"/>
      <c r="BA656" s="75"/>
      <c r="BB656" s="75"/>
      <c r="BC656" s="75"/>
      <c r="BD656" s="75"/>
      <c r="BE656" s="75"/>
      <c r="BF656" s="75"/>
      <c r="BG656" s="75"/>
      <c r="BH656" s="75"/>
      <c r="BR656" s="137"/>
    </row>
    <row r="657" spans="5:70" s="69" customFormat="1" ht="12.75" customHeight="1" x14ac:dyDescent="0.15">
      <c r="E657" s="73"/>
      <c r="F657" s="74"/>
      <c r="I657" s="75"/>
      <c r="J657" s="222"/>
      <c r="N657" s="70"/>
      <c r="R657" s="71"/>
      <c r="S657" s="71"/>
      <c r="T657" s="72"/>
      <c r="BA657" s="75"/>
      <c r="BB657" s="75"/>
      <c r="BC657" s="75"/>
      <c r="BD657" s="75"/>
      <c r="BE657" s="75"/>
      <c r="BF657" s="75"/>
      <c r="BG657" s="75"/>
      <c r="BH657" s="75"/>
      <c r="BR657" s="137"/>
    </row>
    <row r="658" spans="5:70" s="69" customFormat="1" ht="12.75" customHeight="1" x14ac:dyDescent="0.15">
      <c r="E658" s="73"/>
      <c r="F658" s="74"/>
      <c r="I658" s="75"/>
      <c r="J658" s="222"/>
      <c r="N658" s="70"/>
      <c r="R658" s="71"/>
      <c r="S658" s="71"/>
      <c r="T658" s="72"/>
      <c r="BA658" s="75"/>
      <c r="BB658" s="75"/>
      <c r="BC658" s="75"/>
      <c r="BD658" s="75"/>
      <c r="BE658" s="75"/>
      <c r="BF658" s="75"/>
      <c r="BG658" s="75"/>
      <c r="BH658" s="75"/>
      <c r="BR658" s="137"/>
    </row>
    <row r="659" spans="5:70" s="69" customFormat="1" ht="12.75" customHeight="1" x14ac:dyDescent="0.15">
      <c r="E659" s="73"/>
      <c r="F659" s="74"/>
      <c r="I659" s="75"/>
      <c r="J659" s="222"/>
      <c r="N659" s="70"/>
      <c r="R659" s="71"/>
      <c r="S659" s="71"/>
      <c r="T659" s="72"/>
      <c r="BA659" s="75"/>
      <c r="BB659" s="75"/>
      <c r="BC659" s="75"/>
      <c r="BD659" s="75"/>
      <c r="BE659" s="75"/>
      <c r="BF659" s="75"/>
      <c r="BG659" s="75"/>
      <c r="BH659" s="75"/>
      <c r="BR659" s="137"/>
    </row>
    <row r="660" spans="5:70" s="69" customFormat="1" ht="12.75" customHeight="1" x14ac:dyDescent="0.15">
      <c r="E660" s="73"/>
      <c r="F660" s="74"/>
      <c r="I660" s="75"/>
      <c r="J660" s="222"/>
      <c r="N660" s="70"/>
      <c r="R660" s="71"/>
      <c r="S660" s="71"/>
      <c r="T660" s="72"/>
      <c r="BA660" s="75"/>
      <c r="BB660" s="75"/>
      <c r="BC660" s="75"/>
      <c r="BD660" s="75"/>
      <c r="BE660" s="75"/>
      <c r="BF660" s="75"/>
      <c r="BG660" s="75"/>
      <c r="BH660" s="75"/>
      <c r="BR660" s="137"/>
    </row>
    <row r="661" spans="5:70" s="69" customFormat="1" ht="12.75" customHeight="1" x14ac:dyDescent="0.15">
      <c r="E661" s="73"/>
      <c r="F661" s="74"/>
      <c r="I661" s="75"/>
      <c r="J661" s="222"/>
      <c r="N661" s="70"/>
      <c r="R661" s="71"/>
      <c r="S661" s="71"/>
      <c r="T661" s="72"/>
      <c r="BA661" s="75"/>
      <c r="BB661" s="75"/>
      <c r="BC661" s="75"/>
      <c r="BD661" s="75"/>
      <c r="BE661" s="75"/>
      <c r="BF661" s="75"/>
      <c r="BG661" s="75"/>
      <c r="BH661" s="75"/>
      <c r="BR661" s="137"/>
    </row>
    <row r="662" spans="5:70" s="69" customFormat="1" ht="12.75" customHeight="1" x14ac:dyDescent="0.15">
      <c r="E662" s="73"/>
      <c r="F662" s="74"/>
      <c r="I662" s="75"/>
      <c r="J662" s="222"/>
      <c r="N662" s="70"/>
      <c r="R662" s="71"/>
      <c r="S662" s="71"/>
      <c r="T662" s="72"/>
      <c r="BA662" s="75"/>
      <c r="BB662" s="75"/>
      <c r="BC662" s="75"/>
      <c r="BD662" s="75"/>
      <c r="BE662" s="75"/>
      <c r="BF662" s="75"/>
      <c r="BG662" s="75"/>
      <c r="BH662" s="75"/>
      <c r="BR662" s="137"/>
    </row>
    <row r="663" spans="5:70" s="69" customFormat="1" ht="12.75" customHeight="1" x14ac:dyDescent="0.15">
      <c r="E663" s="73"/>
      <c r="F663" s="74"/>
      <c r="I663" s="75"/>
      <c r="J663" s="222"/>
      <c r="N663" s="70"/>
      <c r="R663" s="71"/>
      <c r="S663" s="71"/>
      <c r="T663" s="72"/>
      <c r="BA663" s="75"/>
      <c r="BB663" s="75"/>
      <c r="BC663" s="75"/>
      <c r="BD663" s="75"/>
      <c r="BE663" s="75"/>
      <c r="BF663" s="75"/>
      <c r="BG663" s="75"/>
      <c r="BH663" s="75"/>
      <c r="BR663" s="137"/>
    </row>
    <row r="664" spans="5:70" s="69" customFormat="1" ht="12.75" customHeight="1" x14ac:dyDescent="0.15">
      <c r="E664" s="73"/>
      <c r="F664" s="74"/>
      <c r="I664" s="75"/>
      <c r="J664" s="222"/>
      <c r="N664" s="70"/>
      <c r="R664" s="71"/>
      <c r="S664" s="71"/>
      <c r="T664" s="72"/>
      <c r="BA664" s="75"/>
      <c r="BB664" s="75"/>
      <c r="BC664" s="75"/>
      <c r="BD664" s="75"/>
      <c r="BE664" s="75"/>
      <c r="BF664" s="75"/>
      <c r="BG664" s="75"/>
      <c r="BH664" s="75"/>
      <c r="BR664" s="137"/>
    </row>
    <row r="665" spans="5:70" s="69" customFormat="1" ht="12.75" customHeight="1" x14ac:dyDescent="0.15">
      <c r="E665" s="73"/>
      <c r="F665" s="74"/>
      <c r="I665" s="75"/>
      <c r="J665" s="222"/>
      <c r="N665" s="70"/>
      <c r="R665" s="71"/>
      <c r="S665" s="71"/>
      <c r="T665" s="72"/>
      <c r="BA665" s="75"/>
      <c r="BB665" s="75"/>
      <c r="BC665" s="75"/>
      <c r="BD665" s="75"/>
      <c r="BE665" s="75"/>
      <c r="BF665" s="75"/>
      <c r="BG665" s="75"/>
      <c r="BH665" s="75"/>
      <c r="BR665" s="137"/>
    </row>
    <row r="666" spans="5:70" s="69" customFormat="1" ht="12.75" customHeight="1" x14ac:dyDescent="0.15">
      <c r="E666" s="73"/>
      <c r="F666" s="74"/>
      <c r="I666" s="75"/>
      <c r="J666" s="222"/>
      <c r="N666" s="70"/>
      <c r="R666" s="71"/>
      <c r="S666" s="71"/>
      <c r="T666" s="72"/>
      <c r="BA666" s="75"/>
      <c r="BB666" s="75"/>
      <c r="BC666" s="75"/>
      <c r="BD666" s="75"/>
      <c r="BE666" s="75"/>
      <c r="BF666" s="75"/>
      <c r="BG666" s="75"/>
      <c r="BH666" s="75"/>
      <c r="BR666" s="137"/>
    </row>
    <row r="667" spans="5:70" s="69" customFormat="1" ht="12.75" customHeight="1" x14ac:dyDescent="0.15">
      <c r="E667" s="73"/>
      <c r="F667" s="74"/>
      <c r="I667" s="75"/>
      <c r="J667" s="222"/>
      <c r="N667" s="70"/>
      <c r="R667" s="71"/>
      <c r="S667" s="71"/>
      <c r="T667" s="72"/>
      <c r="BA667" s="75"/>
      <c r="BB667" s="75"/>
      <c r="BC667" s="75"/>
      <c r="BD667" s="75"/>
      <c r="BE667" s="75"/>
      <c r="BF667" s="75"/>
      <c r="BG667" s="75"/>
      <c r="BH667" s="75"/>
      <c r="BR667" s="137"/>
    </row>
    <row r="668" spans="5:70" s="69" customFormat="1" ht="12.75" customHeight="1" x14ac:dyDescent="0.15">
      <c r="E668" s="73"/>
      <c r="F668" s="74"/>
      <c r="I668" s="75"/>
      <c r="J668" s="222"/>
      <c r="N668" s="70"/>
      <c r="R668" s="71"/>
      <c r="S668" s="71"/>
      <c r="T668" s="72"/>
      <c r="BA668" s="75"/>
      <c r="BB668" s="75"/>
      <c r="BC668" s="75"/>
      <c r="BD668" s="75"/>
      <c r="BE668" s="75"/>
      <c r="BF668" s="75"/>
      <c r="BG668" s="75"/>
      <c r="BH668" s="75"/>
      <c r="BR668" s="137"/>
    </row>
    <row r="669" spans="5:70" s="69" customFormat="1" ht="12.75" customHeight="1" x14ac:dyDescent="0.15">
      <c r="E669" s="73"/>
      <c r="F669" s="74"/>
      <c r="I669" s="75"/>
      <c r="J669" s="222"/>
      <c r="N669" s="70"/>
      <c r="R669" s="71"/>
      <c r="S669" s="71"/>
      <c r="T669" s="72"/>
      <c r="BA669" s="75"/>
      <c r="BB669" s="75"/>
      <c r="BC669" s="75"/>
      <c r="BD669" s="75"/>
      <c r="BE669" s="75"/>
      <c r="BF669" s="75"/>
      <c r="BG669" s="75"/>
      <c r="BH669" s="75"/>
      <c r="BR669" s="137"/>
    </row>
    <row r="670" spans="5:70" s="69" customFormat="1" ht="12.75" customHeight="1" x14ac:dyDescent="0.15">
      <c r="E670" s="73"/>
      <c r="F670" s="74"/>
      <c r="I670" s="75"/>
      <c r="J670" s="222"/>
      <c r="N670" s="70"/>
      <c r="R670" s="71"/>
      <c r="S670" s="71"/>
      <c r="T670" s="72"/>
      <c r="BA670" s="75"/>
      <c r="BB670" s="75"/>
      <c r="BC670" s="75"/>
      <c r="BD670" s="75"/>
      <c r="BE670" s="75"/>
      <c r="BF670" s="75"/>
      <c r="BG670" s="75"/>
      <c r="BH670" s="75"/>
      <c r="BR670" s="137"/>
    </row>
    <row r="671" spans="5:70" s="69" customFormat="1" ht="12.75" customHeight="1" x14ac:dyDescent="0.15">
      <c r="E671" s="73"/>
      <c r="F671" s="74"/>
      <c r="I671" s="75"/>
      <c r="J671" s="222"/>
      <c r="N671" s="70"/>
      <c r="R671" s="71"/>
      <c r="S671" s="71"/>
      <c r="T671" s="72"/>
      <c r="BA671" s="75"/>
      <c r="BB671" s="75"/>
      <c r="BC671" s="75"/>
      <c r="BD671" s="75"/>
      <c r="BE671" s="75"/>
      <c r="BF671" s="75"/>
      <c r="BG671" s="75"/>
      <c r="BH671" s="75"/>
      <c r="BR671" s="137"/>
    </row>
    <row r="672" spans="5:70" s="69" customFormat="1" ht="12.75" customHeight="1" x14ac:dyDescent="0.15">
      <c r="E672" s="73"/>
      <c r="F672" s="74"/>
      <c r="I672" s="75"/>
      <c r="J672" s="222"/>
      <c r="N672" s="70"/>
      <c r="R672" s="71"/>
      <c r="S672" s="71"/>
      <c r="T672" s="72"/>
      <c r="BA672" s="75"/>
      <c r="BB672" s="75"/>
      <c r="BC672" s="75"/>
      <c r="BD672" s="75"/>
      <c r="BE672" s="75"/>
      <c r="BF672" s="75"/>
      <c r="BG672" s="75"/>
      <c r="BH672" s="75"/>
      <c r="BR672" s="137"/>
    </row>
    <row r="673" spans="5:70" s="69" customFormat="1" ht="12.75" customHeight="1" x14ac:dyDescent="0.15">
      <c r="E673" s="73"/>
      <c r="F673" s="74"/>
      <c r="I673" s="75"/>
      <c r="J673" s="222"/>
      <c r="N673" s="70"/>
      <c r="R673" s="71"/>
      <c r="S673" s="71"/>
      <c r="T673" s="72"/>
      <c r="BA673" s="75"/>
      <c r="BB673" s="75"/>
      <c r="BC673" s="75"/>
      <c r="BD673" s="75"/>
      <c r="BE673" s="75"/>
      <c r="BF673" s="75"/>
      <c r="BG673" s="75"/>
      <c r="BH673" s="75"/>
      <c r="BR673" s="137"/>
    </row>
    <row r="674" spans="5:70" s="69" customFormat="1" ht="12.75" customHeight="1" x14ac:dyDescent="0.15">
      <c r="E674" s="73"/>
      <c r="F674" s="74"/>
      <c r="I674" s="75"/>
      <c r="J674" s="222"/>
      <c r="N674" s="70"/>
      <c r="R674" s="71"/>
      <c r="S674" s="71"/>
      <c r="T674" s="72"/>
      <c r="BA674" s="75"/>
      <c r="BB674" s="75"/>
      <c r="BC674" s="75"/>
      <c r="BD674" s="75"/>
      <c r="BE674" s="75"/>
      <c r="BF674" s="75"/>
      <c r="BG674" s="75"/>
      <c r="BH674" s="75"/>
      <c r="BR674" s="137"/>
    </row>
    <row r="675" spans="5:70" s="69" customFormat="1" ht="12.75" customHeight="1" x14ac:dyDescent="0.15">
      <c r="E675" s="73"/>
      <c r="F675" s="74"/>
      <c r="I675" s="75"/>
      <c r="J675" s="222"/>
      <c r="N675" s="70"/>
      <c r="R675" s="71"/>
      <c r="S675" s="71"/>
      <c r="T675" s="72"/>
      <c r="BA675" s="75"/>
      <c r="BB675" s="75"/>
      <c r="BC675" s="75"/>
      <c r="BD675" s="75"/>
      <c r="BE675" s="75"/>
      <c r="BF675" s="75"/>
      <c r="BG675" s="75"/>
      <c r="BH675" s="75"/>
      <c r="BR675" s="137"/>
    </row>
    <row r="676" spans="5:70" s="69" customFormat="1" ht="12.75" customHeight="1" x14ac:dyDescent="0.15">
      <c r="E676" s="73"/>
      <c r="F676" s="74"/>
      <c r="I676" s="75"/>
      <c r="J676" s="222"/>
      <c r="N676" s="70"/>
      <c r="R676" s="71"/>
      <c r="S676" s="71"/>
      <c r="T676" s="72"/>
      <c r="BA676" s="75"/>
      <c r="BB676" s="75"/>
      <c r="BC676" s="75"/>
      <c r="BD676" s="75"/>
      <c r="BE676" s="75"/>
      <c r="BF676" s="75"/>
      <c r="BG676" s="75"/>
      <c r="BH676" s="75"/>
      <c r="BR676" s="137"/>
    </row>
    <row r="677" spans="5:70" s="69" customFormat="1" ht="12.75" customHeight="1" x14ac:dyDescent="0.15">
      <c r="E677" s="73"/>
      <c r="F677" s="74"/>
      <c r="I677" s="75"/>
      <c r="J677" s="222"/>
      <c r="N677" s="70"/>
      <c r="R677" s="71"/>
      <c r="S677" s="71"/>
      <c r="T677" s="72"/>
      <c r="BA677" s="75"/>
      <c r="BB677" s="75"/>
      <c r="BC677" s="75"/>
      <c r="BD677" s="75"/>
      <c r="BE677" s="75"/>
      <c r="BF677" s="75"/>
      <c r="BG677" s="75"/>
      <c r="BH677" s="75"/>
      <c r="BR677" s="137"/>
    </row>
    <row r="678" spans="5:70" s="69" customFormat="1" ht="12.75" customHeight="1" x14ac:dyDescent="0.15">
      <c r="E678" s="73"/>
      <c r="F678" s="74"/>
      <c r="I678" s="75"/>
      <c r="J678" s="222"/>
      <c r="N678" s="70"/>
      <c r="R678" s="71"/>
      <c r="S678" s="71"/>
      <c r="T678" s="72"/>
      <c r="BA678" s="75"/>
      <c r="BB678" s="75"/>
      <c r="BC678" s="75"/>
      <c r="BD678" s="75"/>
      <c r="BE678" s="75"/>
      <c r="BF678" s="75"/>
      <c r="BG678" s="75"/>
      <c r="BH678" s="75"/>
      <c r="BR678" s="137"/>
    </row>
    <row r="679" spans="5:70" s="69" customFormat="1" ht="12.75" customHeight="1" x14ac:dyDescent="0.15">
      <c r="E679" s="73"/>
      <c r="F679" s="74"/>
      <c r="I679" s="75"/>
      <c r="J679" s="222"/>
      <c r="N679" s="70"/>
      <c r="R679" s="71"/>
      <c r="S679" s="71"/>
      <c r="T679" s="72"/>
      <c r="BA679" s="75"/>
      <c r="BB679" s="75"/>
      <c r="BC679" s="75"/>
      <c r="BD679" s="75"/>
      <c r="BE679" s="75"/>
      <c r="BF679" s="75"/>
      <c r="BG679" s="75"/>
      <c r="BH679" s="75"/>
      <c r="BR679" s="137"/>
    </row>
    <row r="680" spans="5:70" s="69" customFormat="1" ht="12.75" customHeight="1" x14ac:dyDescent="0.15">
      <c r="E680" s="73"/>
      <c r="F680" s="74"/>
      <c r="I680" s="75"/>
      <c r="J680" s="222"/>
      <c r="N680" s="70"/>
      <c r="R680" s="71"/>
      <c r="S680" s="71"/>
      <c r="T680" s="72"/>
      <c r="BA680" s="75"/>
      <c r="BB680" s="75"/>
      <c r="BC680" s="75"/>
      <c r="BD680" s="75"/>
      <c r="BE680" s="75"/>
      <c r="BF680" s="75"/>
      <c r="BG680" s="75"/>
      <c r="BH680" s="75"/>
      <c r="BR680" s="137"/>
    </row>
    <row r="681" spans="5:70" s="69" customFormat="1" ht="12.75" customHeight="1" x14ac:dyDescent="0.15">
      <c r="E681" s="73"/>
      <c r="F681" s="74"/>
      <c r="I681" s="75"/>
      <c r="J681" s="222"/>
      <c r="N681" s="70"/>
      <c r="R681" s="71"/>
      <c r="S681" s="71"/>
      <c r="T681" s="72"/>
      <c r="BA681" s="75"/>
      <c r="BB681" s="75"/>
      <c r="BC681" s="75"/>
      <c r="BD681" s="75"/>
      <c r="BE681" s="75"/>
      <c r="BF681" s="75"/>
      <c r="BG681" s="75"/>
      <c r="BH681" s="75"/>
      <c r="BR681" s="137"/>
    </row>
    <row r="682" spans="5:70" s="69" customFormat="1" ht="12.75" customHeight="1" x14ac:dyDescent="0.15">
      <c r="E682" s="73"/>
      <c r="F682" s="74"/>
      <c r="I682" s="75"/>
      <c r="J682" s="222"/>
      <c r="N682" s="70"/>
      <c r="R682" s="71"/>
      <c r="S682" s="71"/>
      <c r="T682" s="72"/>
      <c r="BA682" s="75"/>
      <c r="BB682" s="75"/>
      <c r="BC682" s="75"/>
      <c r="BD682" s="75"/>
      <c r="BE682" s="75"/>
      <c r="BF682" s="75"/>
      <c r="BG682" s="75"/>
      <c r="BH682" s="75"/>
      <c r="BR682" s="137"/>
    </row>
    <row r="683" spans="5:70" s="69" customFormat="1" ht="12.75" customHeight="1" x14ac:dyDescent="0.15">
      <c r="E683" s="73"/>
      <c r="F683" s="74"/>
      <c r="I683" s="75"/>
      <c r="J683" s="222"/>
      <c r="N683" s="70"/>
      <c r="R683" s="71"/>
      <c r="S683" s="71"/>
      <c r="T683" s="72"/>
      <c r="BA683" s="75"/>
      <c r="BB683" s="75"/>
      <c r="BC683" s="75"/>
      <c r="BD683" s="75"/>
      <c r="BE683" s="75"/>
      <c r="BF683" s="75"/>
      <c r="BG683" s="75"/>
      <c r="BH683" s="75"/>
      <c r="BR683" s="137"/>
    </row>
    <row r="684" spans="5:70" s="69" customFormat="1" ht="12.75" customHeight="1" x14ac:dyDescent="0.15">
      <c r="E684" s="73"/>
      <c r="F684" s="74"/>
      <c r="I684" s="75"/>
      <c r="J684" s="222"/>
      <c r="N684" s="70"/>
      <c r="R684" s="71"/>
      <c r="S684" s="71"/>
      <c r="T684" s="72"/>
      <c r="BA684" s="75"/>
      <c r="BB684" s="75"/>
      <c r="BC684" s="75"/>
      <c r="BD684" s="75"/>
      <c r="BE684" s="75"/>
      <c r="BF684" s="75"/>
      <c r="BG684" s="75"/>
      <c r="BH684" s="75"/>
      <c r="BR684" s="137"/>
    </row>
    <row r="685" spans="5:70" s="69" customFormat="1" ht="12.75" customHeight="1" x14ac:dyDescent="0.15">
      <c r="E685" s="73"/>
      <c r="F685" s="74"/>
      <c r="I685" s="75"/>
      <c r="J685" s="222"/>
      <c r="N685" s="70"/>
      <c r="R685" s="71"/>
      <c r="S685" s="71"/>
      <c r="T685" s="72"/>
      <c r="BA685" s="75"/>
      <c r="BB685" s="75"/>
      <c r="BC685" s="75"/>
      <c r="BD685" s="75"/>
      <c r="BE685" s="75"/>
      <c r="BF685" s="75"/>
      <c r="BG685" s="75"/>
      <c r="BH685" s="75"/>
      <c r="BR685" s="137"/>
    </row>
    <row r="686" spans="5:70" s="69" customFormat="1" ht="12.75" customHeight="1" x14ac:dyDescent="0.15">
      <c r="E686" s="73"/>
      <c r="F686" s="74"/>
      <c r="I686" s="75"/>
      <c r="J686" s="222"/>
      <c r="N686" s="70"/>
      <c r="R686" s="71"/>
      <c r="S686" s="71"/>
      <c r="T686" s="72"/>
      <c r="BA686" s="75"/>
      <c r="BB686" s="75"/>
      <c r="BC686" s="75"/>
      <c r="BD686" s="75"/>
      <c r="BE686" s="75"/>
      <c r="BF686" s="75"/>
      <c r="BG686" s="75"/>
      <c r="BH686" s="75"/>
      <c r="BR686" s="137"/>
    </row>
    <row r="687" spans="5:70" s="69" customFormat="1" ht="12.75" customHeight="1" x14ac:dyDescent="0.15">
      <c r="E687" s="73"/>
      <c r="F687" s="74"/>
      <c r="I687" s="75"/>
      <c r="J687" s="222"/>
      <c r="N687" s="70"/>
      <c r="R687" s="71"/>
      <c r="S687" s="71"/>
      <c r="T687" s="72"/>
      <c r="BA687" s="75"/>
      <c r="BB687" s="75"/>
      <c r="BC687" s="75"/>
      <c r="BD687" s="75"/>
      <c r="BE687" s="75"/>
      <c r="BF687" s="75"/>
      <c r="BG687" s="75"/>
      <c r="BH687" s="75"/>
      <c r="BR687" s="137"/>
    </row>
    <row r="688" spans="5:70" s="69" customFormat="1" ht="12.75" customHeight="1" x14ac:dyDescent="0.15">
      <c r="E688" s="73"/>
      <c r="F688" s="74"/>
      <c r="I688" s="75"/>
      <c r="J688" s="222"/>
      <c r="N688" s="70"/>
      <c r="R688" s="71"/>
      <c r="S688" s="71"/>
      <c r="T688" s="72"/>
      <c r="BA688" s="75"/>
      <c r="BB688" s="75"/>
      <c r="BC688" s="75"/>
      <c r="BD688" s="75"/>
      <c r="BE688" s="75"/>
      <c r="BF688" s="75"/>
      <c r="BG688" s="75"/>
      <c r="BH688" s="75"/>
      <c r="BR688" s="137"/>
    </row>
    <row r="689" spans="5:70" s="69" customFormat="1" ht="12.75" customHeight="1" x14ac:dyDescent="0.15">
      <c r="E689" s="73"/>
      <c r="F689" s="74"/>
      <c r="I689" s="75"/>
      <c r="J689" s="222"/>
      <c r="N689" s="70"/>
      <c r="R689" s="71"/>
      <c r="S689" s="71"/>
      <c r="T689" s="72"/>
      <c r="BA689" s="75"/>
      <c r="BB689" s="75"/>
      <c r="BC689" s="75"/>
      <c r="BD689" s="75"/>
      <c r="BE689" s="75"/>
      <c r="BF689" s="75"/>
      <c r="BG689" s="75"/>
      <c r="BH689" s="75"/>
      <c r="BR689" s="137"/>
    </row>
    <row r="690" spans="5:70" s="69" customFormat="1" ht="12.75" customHeight="1" x14ac:dyDescent="0.15">
      <c r="E690" s="73"/>
      <c r="F690" s="74"/>
      <c r="I690" s="75"/>
      <c r="J690" s="222"/>
      <c r="N690" s="70"/>
      <c r="R690" s="71"/>
      <c r="S690" s="71"/>
      <c r="T690" s="72"/>
      <c r="BA690" s="75"/>
      <c r="BB690" s="75"/>
      <c r="BC690" s="75"/>
      <c r="BD690" s="75"/>
      <c r="BE690" s="75"/>
      <c r="BF690" s="75"/>
      <c r="BG690" s="75"/>
      <c r="BH690" s="75"/>
      <c r="BR690" s="137"/>
    </row>
    <row r="691" spans="5:70" s="69" customFormat="1" ht="12.75" customHeight="1" x14ac:dyDescent="0.15">
      <c r="E691" s="73"/>
      <c r="F691" s="74"/>
      <c r="I691" s="75"/>
      <c r="J691" s="222"/>
      <c r="N691" s="70"/>
      <c r="R691" s="71"/>
      <c r="S691" s="71"/>
      <c r="T691" s="72"/>
      <c r="BA691" s="75"/>
      <c r="BB691" s="75"/>
      <c r="BC691" s="75"/>
      <c r="BD691" s="75"/>
      <c r="BE691" s="75"/>
      <c r="BF691" s="75"/>
      <c r="BG691" s="75"/>
      <c r="BH691" s="75"/>
      <c r="BR691" s="137"/>
    </row>
    <row r="692" spans="5:70" s="69" customFormat="1" ht="12.75" customHeight="1" x14ac:dyDescent="0.15">
      <c r="E692" s="73"/>
      <c r="F692" s="74"/>
      <c r="I692" s="75"/>
      <c r="J692" s="222"/>
      <c r="N692" s="70"/>
      <c r="R692" s="71"/>
      <c r="S692" s="71"/>
      <c r="T692" s="72"/>
      <c r="BA692" s="75"/>
      <c r="BB692" s="75"/>
      <c r="BC692" s="75"/>
      <c r="BD692" s="75"/>
      <c r="BE692" s="75"/>
      <c r="BF692" s="75"/>
      <c r="BG692" s="75"/>
      <c r="BH692" s="75"/>
      <c r="BR692" s="137"/>
    </row>
    <row r="693" spans="5:70" s="69" customFormat="1" ht="12.75" customHeight="1" x14ac:dyDescent="0.15">
      <c r="E693" s="73"/>
      <c r="F693" s="74"/>
      <c r="I693" s="75"/>
      <c r="J693" s="222"/>
      <c r="N693" s="70"/>
      <c r="R693" s="71"/>
      <c r="S693" s="71"/>
      <c r="T693" s="72"/>
      <c r="BA693" s="75"/>
      <c r="BB693" s="75"/>
      <c r="BC693" s="75"/>
      <c r="BD693" s="75"/>
      <c r="BE693" s="75"/>
      <c r="BF693" s="75"/>
      <c r="BG693" s="75"/>
      <c r="BH693" s="75"/>
      <c r="BR693" s="137"/>
    </row>
    <row r="694" spans="5:70" s="69" customFormat="1" ht="12.75" customHeight="1" x14ac:dyDescent="0.15">
      <c r="E694" s="73"/>
      <c r="F694" s="74"/>
      <c r="I694" s="75"/>
      <c r="J694" s="222"/>
      <c r="N694" s="70"/>
      <c r="R694" s="71"/>
      <c r="S694" s="71"/>
      <c r="T694" s="72"/>
      <c r="BA694" s="75"/>
      <c r="BB694" s="75"/>
      <c r="BC694" s="75"/>
      <c r="BD694" s="75"/>
      <c r="BE694" s="75"/>
      <c r="BF694" s="75"/>
      <c r="BG694" s="75"/>
      <c r="BH694" s="75"/>
      <c r="BR694" s="137"/>
    </row>
    <row r="695" spans="5:70" s="69" customFormat="1" ht="12.75" customHeight="1" x14ac:dyDescent="0.15">
      <c r="E695" s="73"/>
      <c r="F695" s="74"/>
      <c r="I695" s="75"/>
      <c r="J695" s="222"/>
      <c r="N695" s="70"/>
      <c r="R695" s="71"/>
      <c r="S695" s="71"/>
      <c r="T695" s="72"/>
      <c r="BA695" s="75"/>
      <c r="BB695" s="75"/>
      <c r="BC695" s="75"/>
      <c r="BD695" s="75"/>
      <c r="BE695" s="75"/>
      <c r="BF695" s="75"/>
      <c r="BG695" s="75"/>
      <c r="BH695" s="75"/>
      <c r="BR695" s="137"/>
    </row>
    <row r="696" spans="5:70" s="69" customFormat="1" ht="12.75" customHeight="1" x14ac:dyDescent="0.15">
      <c r="E696" s="73"/>
      <c r="F696" s="74"/>
      <c r="I696" s="75"/>
      <c r="J696" s="222"/>
      <c r="N696" s="70"/>
      <c r="R696" s="71"/>
      <c r="S696" s="71"/>
      <c r="T696" s="72"/>
      <c r="BA696" s="75"/>
      <c r="BB696" s="75"/>
      <c r="BC696" s="75"/>
      <c r="BD696" s="75"/>
      <c r="BE696" s="75"/>
      <c r="BF696" s="75"/>
      <c r="BG696" s="75"/>
      <c r="BH696" s="75"/>
      <c r="BR696" s="137"/>
    </row>
    <row r="697" spans="5:70" s="69" customFormat="1" ht="12.75" customHeight="1" x14ac:dyDescent="0.15">
      <c r="E697" s="73"/>
      <c r="F697" s="74"/>
      <c r="I697" s="75"/>
      <c r="J697" s="222"/>
      <c r="N697" s="70"/>
      <c r="R697" s="71"/>
      <c r="S697" s="71"/>
      <c r="T697" s="72"/>
      <c r="BA697" s="75"/>
      <c r="BB697" s="75"/>
      <c r="BC697" s="75"/>
      <c r="BD697" s="75"/>
      <c r="BE697" s="75"/>
      <c r="BF697" s="75"/>
      <c r="BG697" s="75"/>
      <c r="BH697" s="75"/>
      <c r="BR697" s="137"/>
    </row>
    <row r="698" spans="5:70" s="69" customFormat="1" ht="12.75" customHeight="1" x14ac:dyDescent="0.15">
      <c r="E698" s="73"/>
      <c r="F698" s="74"/>
      <c r="I698" s="75"/>
      <c r="J698" s="222"/>
      <c r="N698" s="70"/>
      <c r="R698" s="71"/>
      <c r="S698" s="71"/>
      <c r="T698" s="72"/>
      <c r="BA698" s="75"/>
      <c r="BB698" s="75"/>
      <c r="BC698" s="75"/>
      <c r="BD698" s="75"/>
      <c r="BE698" s="75"/>
      <c r="BF698" s="75"/>
      <c r="BG698" s="75"/>
      <c r="BH698" s="75"/>
      <c r="BR698" s="137"/>
    </row>
    <row r="699" spans="5:70" s="69" customFormat="1" ht="12.75" customHeight="1" x14ac:dyDescent="0.15">
      <c r="E699" s="73"/>
      <c r="F699" s="74"/>
      <c r="I699" s="75"/>
      <c r="J699" s="222"/>
      <c r="N699" s="70"/>
      <c r="R699" s="71"/>
      <c r="S699" s="71"/>
      <c r="T699" s="72"/>
      <c r="BA699" s="75"/>
      <c r="BB699" s="75"/>
      <c r="BC699" s="75"/>
      <c r="BD699" s="75"/>
      <c r="BE699" s="75"/>
      <c r="BF699" s="75"/>
      <c r="BG699" s="75"/>
      <c r="BH699" s="75"/>
      <c r="BR699" s="137"/>
    </row>
    <row r="700" spans="5:70" s="69" customFormat="1" ht="12.75" customHeight="1" x14ac:dyDescent="0.15">
      <c r="E700" s="73"/>
      <c r="F700" s="74"/>
      <c r="I700" s="75"/>
      <c r="J700" s="222"/>
      <c r="N700" s="70"/>
      <c r="R700" s="71"/>
      <c r="S700" s="71"/>
      <c r="T700" s="72"/>
      <c r="BA700" s="75"/>
      <c r="BB700" s="75"/>
      <c r="BC700" s="75"/>
      <c r="BD700" s="75"/>
      <c r="BE700" s="75"/>
      <c r="BF700" s="75"/>
      <c r="BG700" s="75"/>
      <c r="BH700" s="75"/>
      <c r="BR700" s="137"/>
    </row>
    <row r="701" spans="5:70" s="69" customFormat="1" ht="12.75" customHeight="1" x14ac:dyDescent="0.15">
      <c r="E701" s="73"/>
      <c r="F701" s="74"/>
      <c r="I701" s="75"/>
      <c r="J701" s="222"/>
      <c r="N701" s="70"/>
      <c r="R701" s="71"/>
      <c r="S701" s="71"/>
      <c r="T701" s="72"/>
      <c r="BA701" s="75"/>
      <c r="BB701" s="75"/>
      <c r="BC701" s="75"/>
      <c r="BD701" s="75"/>
      <c r="BE701" s="75"/>
      <c r="BF701" s="75"/>
      <c r="BG701" s="75"/>
      <c r="BH701" s="75"/>
      <c r="BR701" s="137"/>
    </row>
    <row r="702" spans="5:70" s="69" customFormat="1" ht="12.75" customHeight="1" x14ac:dyDescent="0.15">
      <c r="E702" s="73"/>
      <c r="F702" s="74"/>
      <c r="I702" s="75"/>
      <c r="J702" s="222"/>
      <c r="N702" s="70"/>
      <c r="R702" s="71"/>
      <c r="S702" s="71"/>
      <c r="T702" s="72"/>
      <c r="BA702" s="75"/>
      <c r="BB702" s="75"/>
      <c r="BC702" s="75"/>
      <c r="BD702" s="75"/>
      <c r="BE702" s="75"/>
      <c r="BF702" s="75"/>
      <c r="BG702" s="75"/>
      <c r="BH702" s="75"/>
      <c r="BR702" s="137"/>
    </row>
    <row r="703" spans="5:70" s="69" customFormat="1" ht="12.75" customHeight="1" x14ac:dyDescent="0.15">
      <c r="E703" s="73"/>
      <c r="F703" s="74"/>
      <c r="I703" s="75"/>
      <c r="J703" s="222"/>
      <c r="N703" s="70"/>
      <c r="R703" s="71"/>
      <c r="S703" s="71"/>
      <c r="T703" s="72"/>
      <c r="BA703" s="75"/>
      <c r="BB703" s="75"/>
      <c r="BC703" s="75"/>
      <c r="BD703" s="75"/>
      <c r="BE703" s="75"/>
      <c r="BF703" s="75"/>
      <c r="BG703" s="75"/>
      <c r="BH703" s="75"/>
      <c r="BR703" s="137"/>
    </row>
    <row r="704" spans="5:70" s="69" customFormat="1" ht="12.75" customHeight="1" x14ac:dyDescent="0.15">
      <c r="E704" s="73"/>
      <c r="F704" s="74"/>
      <c r="I704" s="75"/>
      <c r="J704" s="222"/>
      <c r="N704" s="70"/>
      <c r="R704" s="71"/>
      <c r="S704" s="71"/>
      <c r="T704" s="72"/>
      <c r="BA704" s="75"/>
      <c r="BB704" s="75"/>
      <c r="BC704" s="75"/>
      <c r="BD704" s="75"/>
      <c r="BE704" s="75"/>
      <c r="BF704" s="75"/>
      <c r="BG704" s="75"/>
      <c r="BH704" s="75"/>
      <c r="BR704" s="137"/>
    </row>
    <row r="705" spans="5:70" s="69" customFormat="1" ht="12.75" customHeight="1" x14ac:dyDescent="0.15">
      <c r="E705" s="73"/>
      <c r="F705" s="74"/>
      <c r="I705" s="75"/>
      <c r="J705" s="222"/>
      <c r="N705" s="70"/>
      <c r="R705" s="71"/>
      <c r="S705" s="71"/>
      <c r="T705" s="72"/>
      <c r="BA705" s="75"/>
      <c r="BB705" s="75"/>
      <c r="BC705" s="75"/>
      <c r="BD705" s="75"/>
      <c r="BE705" s="75"/>
      <c r="BF705" s="75"/>
      <c r="BG705" s="75"/>
      <c r="BH705" s="75"/>
      <c r="BR705" s="137"/>
    </row>
    <row r="706" spans="5:70" s="69" customFormat="1" ht="12.75" customHeight="1" x14ac:dyDescent="0.15">
      <c r="E706" s="73"/>
      <c r="F706" s="74"/>
      <c r="I706" s="75"/>
      <c r="J706" s="222"/>
      <c r="N706" s="70"/>
      <c r="R706" s="71"/>
      <c r="S706" s="71"/>
      <c r="T706" s="72"/>
      <c r="BA706" s="75"/>
      <c r="BB706" s="75"/>
      <c r="BC706" s="75"/>
      <c r="BD706" s="75"/>
      <c r="BE706" s="75"/>
      <c r="BF706" s="75"/>
      <c r="BG706" s="75"/>
      <c r="BH706" s="75"/>
      <c r="BR706" s="137"/>
    </row>
    <row r="707" spans="5:70" s="69" customFormat="1" ht="12.75" customHeight="1" x14ac:dyDescent="0.15">
      <c r="E707" s="73"/>
      <c r="F707" s="74"/>
      <c r="I707" s="75"/>
      <c r="J707" s="222"/>
      <c r="N707" s="70"/>
      <c r="R707" s="71"/>
      <c r="S707" s="71"/>
      <c r="T707" s="72"/>
      <c r="BA707" s="75"/>
      <c r="BB707" s="75"/>
      <c r="BC707" s="75"/>
      <c r="BD707" s="75"/>
      <c r="BE707" s="75"/>
      <c r="BF707" s="75"/>
      <c r="BG707" s="75"/>
      <c r="BH707" s="75"/>
      <c r="BR707" s="137"/>
    </row>
    <row r="708" spans="5:70" s="69" customFormat="1" ht="12.75" customHeight="1" x14ac:dyDescent="0.15">
      <c r="E708" s="73"/>
      <c r="F708" s="74"/>
      <c r="I708" s="75"/>
      <c r="J708" s="222"/>
      <c r="N708" s="70"/>
      <c r="R708" s="71"/>
      <c r="S708" s="71"/>
      <c r="T708" s="72"/>
      <c r="BA708" s="75"/>
      <c r="BB708" s="75"/>
      <c r="BC708" s="75"/>
      <c r="BD708" s="75"/>
      <c r="BE708" s="75"/>
      <c r="BF708" s="75"/>
      <c r="BG708" s="75"/>
      <c r="BH708" s="75"/>
      <c r="BR708" s="137"/>
    </row>
    <row r="709" spans="5:70" s="69" customFormat="1" ht="12.75" customHeight="1" x14ac:dyDescent="0.15">
      <c r="E709" s="73"/>
      <c r="F709" s="74"/>
      <c r="I709" s="75"/>
      <c r="J709" s="222"/>
      <c r="N709" s="70"/>
      <c r="R709" s="71"/>
      <c r="S709" s="71"/>
      <c r="T709" s="72"/>
      <c r="BA709" s="75"/>
      <c r="BB709" s="75"/>
      <c r="BC709" s="75"/>
      <c r="BD709" s="75"/>
      <c r="BE709" s="75"/>
      <c r="BF709" s="75"/>
      <c r="BG709" s="75"/>
      <c r="BH709" s="75"/>
      <c r="BR709" s="137"/>
    </row>
    <row r="710" spans="5:70" s="69" customFormat="1" ht="12.75" customHeight="1" x14ac:dyDescent="0.15">
      <c r="E710" s="73"/>
      <c r="F710" s="74"/>
      <c r="I710" s="75"/>
      <c r="J710" s="222"/>
      <c r="N710" s="70"/>
      <c r="R710" s="71"/>
      <c r="S710" s="71"/>
      <c r="T710" s="72"/>
      <c r="BA710" s="75"/>
      <c r="BB710" s="75"/>
      <c r="BC710" s="75"/>
      <c r="BD710" s="75"/>
      <c r="BE710" s="75"/>
      <c r="BF710" s="75"/>
      <c r="BG710" s="75"/>
      <c r="BH710" s="75"/>
      <c r="BR710" s="137"/>
    </row>
    <row r="711" spans="5:70" s="69" customFormat="1" ht="12.75" customHeight="1" x14ac:dyDescent="0.15">
      <c r="E711" s="73"/>
      <c r="F711" s="74"/>
      <c r="I711" s="75"/>
      <c r="J711" s="222"/>
      <c r="N711" s="70"/>
      <c r="R711" s="71"/>
      <c r="S711" s="71"/>
      <c r="T711" s="72"/>
      <c r="BA711" s="75"/>
      <c r="BB711" s="75"/>
      <c r="BC711" s="75"/>
      <c r="BD711" s="75"/>
      <c r="BE711" s="75"/>
      <c r="BF711" s="75"/>
      <c r="BG711" s="75"/>
      <c r="BH711" s="75"/>
      <c r="BR711" s="137"/>
    </row>
    <row r="712" spans="5:70" s="69" customFormat="1" ht="12.75" customHeight="1" x14ac:dyDescent="0.15">
      <c r="E712" s="73"/>
      <c r="F712" s="74"/>
      <c r="I712" s="75"/>
      <c r="J712" s="222"/>
      <c r="N712" s="70"/>
      <c r="R712" s="71"/>
      <c r="S712" s="71"/>
      <c r="T712" s="72"/>
      <c r="BA712" s="75"/>
      <c r="BB712" s="75"/>
      <c r="BC712" s="75"/>
      <c r="BD712" s="75"/>
      <c r="BE712" s="75"/>
      <c r="BF712" s="75"/>
      <c r="BG712" s="75"/>
      <c r="BH712" s="75"/>
      <c r="BR712" s="137"/>
    </row>
    <row r="713" spans="5:70" s="69" customFormat="1" ht="12.75" customHeight="1" x14ac:dyDescent="0.15">
      <c r="E713" s="73"/>
      <c r="F713" s="74"/>
      <c r="I713" s="75"/>
      <c r="J713" s="222"/>
      <c r="N713" s="70"/>
      <c r="R713" s="71"/>
      <c r="S713" s="71"/>
      <c r="T713" s="72"/>
      <c r="BA713" s="75"/>
      <c r="BB713" s="75"/>
      <c r="BC713" s="75"/>
      <c r="BD713" s="75"/>
      <c r="BE713" s="75"/>
      <c r="BF713" s="75"/>
      <c r="BG713" s="75"/>
      <c r="BH713" s="75"/>
      <c r="BR713" s="137"/>
    </row>
    <row r="714" spans="5:70" s="69" customFormat="1" ht="12.75" customHeight="1" x14ac:dyDescent="0.15">
      <c r="E714" s="73"/>
      <c r="F714" s="74"/>
      <c r="I714" s="75"/>
      <c r="J714" s="222"/>
      <c r="N714" s="70"/>
      <c r="R714" s="71"/>
      <c r="S714" s="71"/>
      <c r="T714" s="72"/>
      <c r="BA714" s="75"/>
      <c r="BB714" s="75"/>
      <c r="BC714" s="75"/>
      <c r="BD714" s="75"/>
      <c r="BE714" s="75"/>
      <c r="BF714" s="75"/>
      <c r="BG714" s="75"/>
      <c r="BH714" s="75"/>
      <c r="BR714" s="137"/>
    </row>
    <row r="715" spans="5:70" s="69" customFormat="1" ht="12.75" customHeight="1" x14ac:dyDescent="0.15">
      <c r="E715" s="73"/>
      <c r="F715" s="74"/>
      <c r="I715" s="75"/>
      <c r="J715" s="222"/>
      <c r="N715" s="70"/>
      <c r="R715" s="71"/>
      <c r="S715" s="71"/>
      <c r="T715" s="72"/>
      <c r="BA715" s="75"/>
      <c r="BB715" s="75"/>
      <c r="BC715" s="75"/>
      <c r="BD715" s="75"/>
      <c r="BE715" s="75"/>
      <c r="BF715" s="75"/>
      <c r="BG715" s="75"/>
      <c r="BH715" s="75"/>
      <c r="BR715" s="137"/>
    </row>
    <row r="716" spans="5:70" s="69" customFormat="1" ht="12.75" customHeight="1" x14ac:dyDescent="0.15">
      <c r="E716" s="73"/>
      <c r="F716" s="74"/>
      <c r="I716" s="75"/>
      <c r="J716" s="222"/>
      <c r="N716" s="70"/>
      <c r="R716" s="71"/>
      <c r="S716" s="71"/>
      <c r="T716" s="72"/>
      <c r="BA716" s="75"/>
      <c r="BB716" s="75"/>
      <c r="BC716" s="75"/>
      <c r="BD716" s="75"/>
      <c r="BE716" s="75"/>
      <c r="BF716" s="75"/>
      <c r="BG716" s="75"/>
      <c r="BH716" s="75"/>
      <c r="BR716" s="137"/>
    </row>
    <row r="717" spans="5:70" s="69" customFormat="1" ht="12.75" customHeight="1" x14ac:dyDescent="0.15">
      <c r="E717" s="73"/>
      <c r="F717" s="74"/>
      <c r="I717" s="75"/>
      <c r="J717" s="222"/>
      <c r="N717" s="70"/>
      <c r="R717" s="71"/>
      <c r="S717" s="71"/>
      <c r="T717" s="72"/>
      <c r="BA717" s="75"/>
      <c r="BB717" s="75"/>
      <c r="BC717" s="75"/>
      <c r="BD717" s="75"/>
      <c r="BE717" s="75"/>
      <c r="BF717" s="75"/>
      <c r="BG717" s="75"/>
      <c r="BH717" s="75"/>
      <c r="BR717" s="137"/>
    </row>
    <row r="718" spans="5:70" s="69" customFormat="1" ht="12.75" customHeight="1" x14ac:dyDescent="0.15">
      <c r="E718" s="73"/>
      <c r="F718" s="74"/>
      <c r="I718" s="75"/>
      <c r="J718" s="222"/>
      <c r="N718" s="70"/>
      <c r="R718" s="71"/>
      <c r="S718" s="71"/>
      <c r="T718" s="72"/>
      <c r="BA718" s="75"/>
      <c r="BB718" s="75"/>
      <c r="BC718" s="75"/>
      <c r="BD718" s="75"/>
      <c r="BE718" s="75"/>
      <c r="BF718" s="75"/>
      <c r="BG718" s="75"/>
      <c r="BH718" s="75"/>
      <c r="BR718" s="137"/>
    </row>
    <row r="719" spans="5:70" s="69" customFormat="1" ht="12.75" customHeight="1" x14ac:dyDescent="0.15">
      <c r="E719" s="73"/>
      <c r="F719" s="74"/>
      <c r="I719" s="75"/>
      <c r="J719" s="222"/>
      <c r="N719" s="70"/>
      <c r="R719" s="71"/>
      <c r="S719" s="71"/>
      <c r="T719" s="72"/>
      <c r="BA719" s="75"/>
      <c r="BB719" s="75"/>
      <c r="BC719" s="75"/>
      <c r="BD719" s="75"/>
      <c r="BE719" s="75"/>
      <c r="BF719" s="75"/>
      <c r="BG719" s="75"/>
      <c r="BH719" s="75"/>
      <c r="BR719" s="137"/>
    </row>
    <row r="720" spans="5:70" s="69" customFormat="1" ht="12.75" customHeight="1" x14ac:dyDescent="0.15">
      <c r="E720" s="73"/>
      <c r="F720" s="74"/>
      <c r="I720" s="75"/>
      <c r="J720" s="222"/>
      <c r="N720" s="70"/>
      <c r="R720" s="71"/>
      <c r="S720" s="71"/>
      <c r="T720" s="72"/>
      <c r="BA720" s="75"/>
      <c r="BB720" s="75"/>
      <c r="BC720" s="75"/>
      <c r="BD720" s="75"/>
      <c r="BE720" s="75"/>
      <c r="BF720" s="75"/>
      <c r="BG720" s="75"/>
      <c r="BH720" s="75"/>
      <c r="BR720" s="137"/>
    </row>
    <row r="721" spans="5:70" s="69" customFormat="1" ht="12.75" customHeight="1" x14ac:dyDescent="0.15">
      <c r="E721" s="73"/>
      <c r="F721" s="74"/>
      <c r="I721" s="75"/>
      <c r="J721" s="222"/>
      <c r="N721" s="70"/>
      <c r="R721" s="71"/>
      <c r="S721" s="71"/>
      <c r="T721" s="72"/>
      <c r="BA721" s="75"/>
      <c r="BB721" s="75"/>
      <c r="BC721" s="75"/>
      <c r="BD721" s="75"/>
      <c r="BE721" s="75"/>
      <c r="BF721" s="75"/>
      <c r="BG721" s="75"/>
      <c r="BH721" s="75"/>
      <c r="BR721" s="137"/>
    </row>
    <row r="722" spans="5:70" s="69" customFormat="1" ht="12.75" customHeight="1" x14ac:dyDescent="0.15">
      <c r="E722" s="73"/>
      <c r="F722" s="74"/>
      <c r="I722" s="75"/>
      <c r="J722" s="222"/>
      <c r="N722" s="70"/>
      <c r="R722" s="71"/>
      <c r="S722" s="71"/>
      <c r="T722" s="72"/>
      <c r="BA722" s="75"/>
      <c r="BB722" s="75"/>
      <c r="BC722" s="75"/>
      <c r="BD722" s="75"/>
      <c r="BE722" s="75"/>
      <c r="BF722" s="75"/>
      <c r="BG722" s="75"/>
      <c r="BH722" s="75"/>
      <c r="BR722" s="137"/>
    </row>
    <row r="723" spans="5:70" s="69" customFormat="1" ht="12.75" customHeight="1" x14ac:dyDescent="0.15">
      <c r="E723" s="73"/>
      <c r="F723" s="74"/>
      <c r="I723" s="75"/>
      <c r="J723" s="222"/>
      <c r="N723" s="70"/>
      <c r="R723" s="71"/>
      <c r="S723" s="71"/>
      <c r="T723" s="72"/>
      <c r="BA723" s="75"/>
      <c r="BB723" s="75"/>
      <c r="BC723" s="75"/>
      <c r="BD723" s="75"/>
      <c r="BE723" s="75"/>
      <c r="BF723" s="75"/>
      <c r="BG723" s="75"/>
      <c r="BH723" s="75"/>
      <c r="BR723" s="137"/>
    </row>
    <row r="724" spans="5:70" s="69" customFormat="1" ht="12.75" customHeight="1" x14ac:dyDescent="0.15">
      <c r="E724" s="73"/>
      <c r="F724" s="74"/>
      <c r="I724" s="75"/>
      <c r="J724" s="222"/>
      <c r="N724" s="70"/>
      <c r="R724" s="71"/>
      <c r="S724" s="71"/>
      <c r="T724" s="72"/>
      <c r="BA724" s="75"/>
      <c r="BB724" s="75"/>
      <c r="BC724" s="75"/>
      <c r="BD724" s="75"/>
      <c r="BE724" s="75"/>
      <c r="BF724" s="75"/>
      <c r="BG724" s="75"/>
      <c r="BH724" s="75"/>
      <c r="BR724" s="137"/>
    </row>
    <row r="725" spans="5:70" s="69" customFormat="1" ht="12.75" customHeight="1" x14ac:dyDescent="0.15">
      <c r="E725" s="73"/>
      <c r="F725" s="74"/>
      <c r="I725" s="75"/>
      <c r="J725" s="222"/>
      <c r="N725" s="70"/>
      <c r="R725" s="71"/>
      <c r="S725" s="71"/>
      <c r="T725" s="72"/>
      <c r="BA725" s="75"/>
      <c r="BB725" s="75"/>
      <c r="BC725" s="75"/>
      <c r="BD725" s="75"/>
      <c r="BE725" s="75"/>
      <c r="BF725" s="75"/>
      <c r="BG725" s="75"/>
      <c r="BH725" s="75"/>
      <c r="BR725" s="137"/>
    </row>
    <row r="726" spans="5:70" s="69" customFormat="1" ht="12.75" customHeight="1" x14ac:dyDescent="0.15">
      <c r="E726" s="73"/>
      <c r="F726" s="74"/>
      <c r="I726" s="75"/>
      <c r="J726" s="222"/>
      <c r="N726" s="70"/>
      <c r="R726" s="71"/>
      <c r="S726" s="71"/>
      <c r="T726" s="72"/>
      <c r="BA726" s="75"/>
      <c r="BB726" s="75"/>
      <c r="BC726" s="75"/>
      <c r="BD726" s="75"/>
      <c r="BE726" s="75"/>
      <c r="BF726" s="75"/>
      <c r="BG726" s="75"/>
      <c r="BH726" s="75"/>
      <c r="BR726" s="137"/>
    </row>
    <row r="727" spans="5:70" s="69" customFormat="1" ht="12.75" customHeight="1" x14ac:dyDescent="0.15">
      <c r="E727" s="73"/>
      <c r="F727" s="74"/>
      <c r="I727" s="75"/>
      <c r="J727" s="222"/>
      <c r="N727" s="70"/>
      <c r="R727" s="71"/>
      <c r="S727" s="71"/>
      <c r="T727" s="72"/>
      <c r="BA727" s="75"/>
      <c r="BB727" s="75"/>
      <c r="BC727" s="75"/>
      <c r="BD727" s="75"/>
      <c r="BE727" s="75"/>
      <c r="BF727" s="75"/>
      <c r="BG727" s="75"/>
      <c r="BH727" s="75"/>
      <c r="BR727" s="137"/>
    </row>
    <row r="728" spans="5:70" s="69" customFormat="1" ht="12.75" customHeight="1" x14ac:dyDescent="0.15">
      <c r="E728" s="73"/>
      <c r="F728" s="74"/>
      <c r="I728" s="75"/>
      <c r="J728" s="222"/>
      <c r="N728" s="70"/>
      <c r="R728" s="71"/>
      <c r="S728" s="71"/>
      <c r="T728" s="72"/>
      <c r="BA728" s="75"/>
      <c r="BB728" s="75"/>
      <c r="BC728" s="75"/>
      <c r="BD728" s="75"/>
      <c r="BE728" s="75"/>
      <c r="BF728" s="75"/>
      <c r="BG728" s="75"/>
      <c r="BH728" s="75"/>
      <c r="BR728" s="137"/>
    </row>
    <row r="729" spans="5:70" s="69" customFormat="1" ht="12.75" customHeight="1" x14ac:dyDescent="0.15">
      <c r="E729" s="73"/>
      <c r="F729" s="74"/>
      <c r="I729" s="75"/>
      <c r="J729" s="222"/>
      <c r="N729" s="70"/>
      <c r="R729" s="71"/>
      <c r="S729" s="71"/>
      <c r="T729" s="72"/>
      <c r="BA729" s="75"/>
      <c r="BB729" s="75"/>
      <c r="BC729" s="75"/>
      <c r="BD729" s="75"/>
      <c r="BE729" s="75"/>
      <c r="BF729" s="75"/>
      <c r="BG729" s="75"/>
      <c r="BH729" s="75"/>
      <c r="BR729" s="137"/>
    </row>
    <row r="730" spans="5:70" s="69" customFormat="1" ht="12.75" customHeight="1" x14ac:dyDescent="0.15">
      <c r="E730" s="73"/>
      <c r="F730" s="74"/>
      <c r="I730" s="75"/>
      <c r="J730" s="222"/>
      <c r="N730" s="70"/>
      <c r="R730" s="71"/>
      <c r="S730" s="71"/>
      <c r="T730" s="72"/>
      <c r="BA730" s="75"/>
      <c r="BB730" s="75"/>
      <c r="BC730" s="75"/>
      <c r="BD730" s="75"/>
      <c r="BE730" s="75"/>
      <c r="BF730" s="75"/>
      <c r="BG730" s="75"/>
      <c r="BH730" s="75"/>
      <c r="BR730" s="137"/>
    </row>
    <row r="731" spans="5:70" s="69" customFormat="1" ht="12.75" customHeight="1" x14ac:dyDescent="0.15">
      <c r="E731" s="73"/>
      <c r="F731" s="74"/>
      <c r="I731" s="75"/>
      <c r="J731" s="222"/>
      <c r="N731" s="70"/>
      <c r="R731" s="71"/>
      <c r="S731" s="71"/>
      <c r="T731" s="72"/>
      <c r="BA731" s="75"/>
      <c r="BB731" s="75"/>
      <c r="BC731" s="75"/>
      <c r="BD731" s="75"/>
      <c r="BE731" s="75"/>
      <c r="BF731" s="75"/>
      <c r="BG731" s="75"/>
      <c r="BH731" s="75"/>
      <c r="BR731" s="137"/>
    </row>
    <row r="732" spans="5:70" s="69" customFormat="1" ht="12.75" customHeight="1" x14ac:dyDescent="0.15">
      <c r="E732" s="73"/>
      <c r="F732" s="74"/>
      <c r="I732" s="75"/>
      <c r="J732" s="222"/>
      <c r="N732" s="70"/>
      <c r="R732" s="71"/>
      <c r="S732" s="71"/>
      <c r="T732" s="72"/>
      <c r="BA732" s="75"/>
      <c r="BB732" s="75"/>
      <c r="BC732" s="75"/>
      <c r="BD732" s="75"/>
      <c r="BE732" s="75"/>
      <c r="BF732" s="75"/>
      <c r="BG732" s="75"/>
      <c r="BH732" s="75"/>
      <c r="BR732" s="137"/>
    </row>
    <row r="733" spans="5:70" s="69" customFormat="1" ht="12.75" customHeight="1" x14ac:dyDescent="0.15">
      <c r="E733" s="73"/>
      <c r="F733" s="74"/>
      <c r="I733" s="75"/>
      <c r="J733" s="222"/>
      <c r="N733" s="70"/>
      <c r="R733" s="71"/>
      <c r="S733" s="71"/>
      <c r="T733" s="72"/>
      <c r="BA733" s="75"/>
      <c r="BB733" s="75"/>
      <c r="BC733" s="75"/>
      <c r="BD733" s="75"/>
      <c r="BE733" s="75"/>
      <c r="BF733" s="75"/>
      <c r="BG733" s="75"/>
      <c r="BH733" s="75"/>
      <c r="BR733" s="137"/>
    </row>
    <row r="734" spans="5:70" s="69" customFormat="1" ht="12.75" customHeight="1" x14ac:dyDescent="0.15">
      <c r="E734" s="73"/>
      <c r="F734" s="74"/>
      <c r="I734" s="75"/>
      <c r="J734" s="222"/>
      <c r="N734" s="70"/>
      <c r="R734" s="71"/>
      <c r="S734" s="71"/>
      <c r="T734" s="72"/>
      <c r="BA734" s="75"/>
      <c r="BB734" s="75"/>
      <c r="BC734" s="75"/>
      <c r="BD734" s="75"/>
      <c r="BE734" s="75"/>
      <c r="BF734" s="75"/>
      <c r="BG734" s="75"/>
      <c r="BH734" s="75"/>
      <c r="BR734" s="137"/>
    </row>
    <row r="735" spans="5:70" s="69" customFormat="1" ht="12.75" customHeight="1" x14ac:dyDescent="0.15">
      <c r="E735" s="73"/>
      <c r="F735" s="74"/>
      <c r="I735" s="75"/>
      <c r="J735" s="222"/>
      <c r="N735" s="70"/>
      <c r="R735" s="71"/>
      <c r="S735" s="71"/>
      <c r="T735" s="72"/>
      <c r="BA735" s="75"/>
      <c r="BB735" s="75"/>
      <c r="BC735" s="75"/>
      <c r="BD735" s="75"/>
      <c r="BE735" s="75"/>
      <c r="BF735" s="75"/>
      <c r="BG735" s="75"/>
      <c r="BH735" s="75"/>
      <c r="BR735" s="137"/>
    </row>
    <row r="736" spans="5:70" s="69" customFormat="1" ht="12.75" customHeight="1" x14ac:dyDescent="0.15">
      <c r="E736" s="73"/>
      <c r="F736" s="74"/>
      <c r="I736" s="75"/>
      <c r="J736" s="222"/>
      <c r="N736" s="70"/>
      <c r="R736" s="71"/>
      <c r="S736" s="71"/>
      <c r="T736" s="72"/>
      <c r="BA736" s="75"/>
      <c r="BB736" s="75"/>
      <c r="BC736" s="75"/>
      <c r="BD736" s="75"/>
      <c r="BE736" s="75"/>
      <c r="BF736" s="75"/>
      <c r="BG736" s="75"/>
      <c r="BH736" s="75"/>
      <c r="BR736" s="137"/>
    </row>
    <row r="737" spans="5:70" s="69" customFormat="1" ht="12.75" customHeight="1" x14ac:dyDescent="0.15">
      <c r="E737" s="73"/>
      <c r="F737" s="74"/>
      <c r="I737" s="75"/>
      <c r="J737" s="222"/>
      <c r="N737" s="70"/>
      <c r="R737" s="71"/>
      <c r="S737" s="71"/>
      <c r="T737" s="72"/>
      <c r="BA737" s="75"/>
      <c r="BB737" s="75"/>
      <c r="BC737" s="75"/>
      <c r="BD737" s="75"/>
      <c r="BE737" s="75"/>
      <c r="BF737" s="75"/>
      <c r="BG737" s="75"/>
      <c r="BH737" s="75"/>
      <c r="BR737" s="137"/>
    </row>
    <row r="738" spans="5:70" s="69" customFormat="1" ht="12.75" customHeight="1" x14ac:dyDescent="0.15">
      <c r="E738" s="73"/>
      <c r="F738" s="74"/>
      <c r="I738" s="75"/>
      <c r="J738" s="222"/>
      <c r="N738" s="70"/>
      <c r="R738" s="71"/>
      <c r="S738" s="71"/>
      <c r="T738" s="72"/>
      <c r="BA738" s="75"/>
      <c r="BB738" s="75"/>
      <c r="BC738" s="75"/>
      <c r="BD738" s="75"/>
      <c r="BE738" s="75"/>
      <c r="BF738" s="75"/>
      <c r="BG738" s="75"/>
      <c r="BH738" s="75"/>
      <c r="BR738" s="137"/>
    </row>
    <row r="739" spans="5:70" s="69" customFormat="1" ht="12.75" customHeight="1" x14ac:dyDescent="0.15">
      <c r="E739" s="73"/>
      <c r="F739" s="74"/>
      <c r="I739" s="75"/>
      <c r="J739" s="222"/>
      <c r="N739" s="70"/>
      <c r="R739" s="71"/>
      <c r="S739" s="71"/>
      <c r="T739" s="72"/>
      <c r="BA739" s="75"/>
      <c r="BB739" s="75"/>
      <c r="BC739" s="75"/>
      <c r="BD739" s="75"/>
      <c r="BE739" s="75"/>
      <c r="BF739" s="75"/>
      <c r="BG739" s="75"/>
      <c r="BH739" s="75"/>
      <c r="BR739" s="137"/>
    </row>
    <row r="740" spans="5:70" s="69" customFormat="1" ht="12.75" customHeight="1" x14ac:dyDescent="0.15">
      <c r="E740" s="73"/>
      <c r="F740" s="74"/>
      <c r="I740" s="75"/>
      <c r="J740" s="222"/>
      <c r="N740" s="70"/>
      <c r="R740" s="71"/>
      <c r="S740" s="71"/>
      <c r="T740" s="72"/>
      <c r="BA740" s="75"/>
      <c r="BB740" s="75"/>
      <c r="BC740" s="75"/>
      <c r="BD740" s="75"/>
      <c r="BE740" s="75"/>
      <c r="BF740" s="75"/>
      <c r="BG740" s="75"/>
      <c r="BH740" s="75"/>
      <c r="BR740" s="137"/>
    </row>
    <row r="741" spans="5:70" s="69" customFormat="1" ht="12.75" customHeight="1" x14ac:dyDescent="0.15">
      <c r="E741" s="73"/>
      <c r="F741" s="74"/>
      <c r="I741" s="75"/>
      <c r="J741" s="222"/>
      <c r="N741" s="70"/>
      <c r="R741" s="71"/>
      <c r="S741" s="71"/>
      <c r="T741" s="72"/>
      <c r="BA741" s="75"/>
      <c r="BB741" s="75"/>
      <c r="BC741" s="75"/>
      <c r="BD741" s="75"/>
      <c r="BE741" s="75"/>
      <c r="BF741" s="75"/>
      <c r="BG741" s="75"/>
      <c r="BH741" s="75"/>
      <c r="BR741" s="137"/>
    </row>
    <row r="742" spans="5:70" s="69" customFormat="1" ht="12.75" customHeight="1" x14ac:dyDescent="0.15">
      <c r="E742" s="73"/>
      <c r="F742" s="74"/>
      <c r="I742" s="75"/>
      <c r="J742" s="222"/>
      <c r="N742" s="70"/>
      <c r="R742" s="71"/>
      <c r="S742" s="71"/>
      <c r="T742" s="72"/>
      <c r="BA742" s="75"/>
      <c r="BB742" s="75"/>
      <c r="BC742" s="75"/>
      <c r="BD742" s="75"/>
      <c r="BE742" s="75"/>
      <c r="BF742" s="75"/>
      <c r="BG742" s="75"/>
      <c r="BH742" s="75"/>
      <c r="BR742" s="137"/>
    </row>
    <row r="743" spans="5:70" s="69" customFormat="1" ht="12.75" customHeight="1" x14ac:dyDescent="0.15">
      <c r="E743" s="73"/>
      <c r="F743" s="74"/>
      <c r="I743" s="75"/>
      <c r="J743" s="222"/>
      <c r="N743" s="70"/>
      <c r="R743" s="71"/>
      <c r="S743" s="71"/>
      <c r="T743" s="72"/>
      <c r="BA743" s="75"/>
      <c r="BB743" s="75"/>
      <c r="BC743" s="75"/>
      <c r="BD743" s="75"/>
      <c r="BE743" s="75"/>
      <c r="BF743" s="75"/>
      <c r="BG743" s="75"/>
      <c r="BH743" s="75"/>
      <c r="BR743" s="137"/>
    </row>
    <row r="744" spans="5:70" s="69" customFormat="1" ht="12.75" customHeight="1" x14ac:dyDescent="0.15">
      <c r="E744" s="73"/>
      <c r="F744" s="74"/>
      <c r="I744" s="75"/>
      <c r="J744" s="222"/>
      <c r="N744" s="70"/>
      <c r="R744" s="71"/>
      <c r="S744" s="71"/>
      <c r="T744" s="72"/>
      <c r="BA744" s="75"/>
      <c r="BB744" s="75"/>
      <c r="BC744" s="75"/>
      <c r="BD744" s="75"/>
      <c r="BE744" s="75"/>
      <c r="BF744" s="75"/>
      <c r="BG744" s="75"/>
      <c r="BH744" s="75"/>
      <c r="BR744" s="137"/>
    </row>
    <row r="745" spans="5:70" s="69" customFormat="1" ht="12.75" customHeight="1" x14ac:dyDescent="0.15">
      <c r="E745" s="73"/>
      <c r="F745" s="74"/>
      <c r="I745" s="75"/>
      <c r="J745" s="222"/>
      <c r="N745" s="70"/>
      <c r="R745" s="71"/>
      <c r="S745" s="71"/>
      <c r="T745" s="72"/>
      <c r="BA745" s="75"/>
      <c r="BB745" s="75"/>
      <c r="BC745" s="75"/>
      <c r="BD745" s="75"/>
      <c r="BE745" s="75"/>
      <c r="BF745" s="75"/>
      <c r="BG745" s="75"/>
      <c r="BH745" s="75"/>
      <c r="BR745" s="137"/>
    </row>
    <row r="746" spans="5:70" s="69" customFormat="1" ht="12.75" customHeight="1" x14ac:dyDescent="0.15">
      <c r="E746" s="73"/>
      <c r="F746" s="74"/>
      <c r="I746" s="75"/>
      <c r="J746" s="222"/>
      <c r="N746" s="70"/>
      <c r="R746" s="71"/>
      <c r="S746" s="71"/>
      <c r="T746" s="72"/>
      <c r="BA746" s="75"/>
      <c r="BB746" s="75"/>
      <c r="BC746" s="75"/>
      <c r="BD746" s="75"/>
      <c r="BE746" s="75"/>
      <c r="BF746" s="75"/>
      <c r="BG746" s="75"/>
      <c r="BH746" s="75"/>
      <c r="BR746" s="137"/>
    </row>
    <row r="747" spans="5:70" s="69" customFormat="1" ht="12.75" customHeight="1" x14ac:dyDescent="0.15">
      <c r="E747" s="73"/>
      <c r="F747" s="74"/>
      <c r="I747" s="75"/>
      <c r="J747" s="222"/>
      <c r="N747" s="70"/>
      <c r="R747" s="71"/>
      <c r="S747" s="71"/>
      <c r="T747" s="72"/>
      <c r="BA747" s="75"/>
      <c r="BB747" s="75"/>
      <c r="BC747" s="75"/>
      <c r="BD747" s="75"/>
      <c r="BE747" s="75"/>
      <c r="BF747" s="75"/>
      <c r="BG747" s="75"/>
      <c r="BH747" s="75"/>
      <c r="BR747" s="137"/>
    </row>
    <row r="748" spans="5:70" s="69" customFormat="1" ht="12.75" customHeight="1" x14ac:dyDescent="0.15">
      <c r="E748" s="73"/>
      <c r="F748" s="74"/>
      <c r="I748" s="75"/>
      <c r="J748" s="222"/>
      <c r="N748" s="70"/>
      <c r="R748" s="71"/>
      <c r="S748" s="71"/>
      <c r="T748" s="72"/>
      <c r="BA748" s="75"/>
      <c r="BB748" s="75"/>
      <c r="BC748" s="75"/>
      <c r="BD748" s="75"/>
      <c r="BE748" s="75"/>
      <c r="BF748" s="75"/>
      <c r="BG748" s="75"/>
      <c r="BH748" s="75"/>
      <c r="BR748" s="137"/>
    </row>
    <row r="749" spans="5:70" s="69" customFormat="1" ht="12.75" customHeight="1" x14ac:dyDescent="0.15">
      <c r="E749" s="73"/>
      <c r="F749" s="74"/>
      <c r="I749" s="75"/>
      <c r="J749" s="222"/>
      <c r="N749" s="70"/>
      <c r="R749" s="71"/>
      <c r="S749" s="71"/>
      <c r="T749" s="72"/>
      <c r="BA749" s="75"/>
      <c r="BB749" s="75"/>
      <c r="BC749" s="75"/>
      <c r="BD749" s="75"/>
      <c r="BE749" s="75"/>
      <c r="BF749" s="75"/>
      <c r="BG749" s="75"/>
      <c r="BH749" s="75"/>
      <c r="BR749" s="137"/>
    </row>
    <row r="750" spans="5:70" s="69" customFormat="1" ht="12.75" customHeight="1" x14ac:dyDescent="0.15">
      <c r="E750" s="73"/>
      <c r="F750" s="74"/>
      <c r="I750" s="75"/>
      <c r="J750" s="222"/>
      <c r="N750" s="70"/>
      <c r="R750" s="71"/>
      <c r="S750" s="71"/>
      <c r="T750" s="72"/>
      <c r="BA750" s="75"/>
      <c r="BB750" s="75"/>
      <c r="BC750" s="75"/>
      <c r="BD750" s="75"/>
      <c r="BE750" s="75"/>
      <c r="BF750" s="75"/>
      <c r="BG750" s="75"/>
      <c r="BH750" s="75"/>
      <c r="BR750" s="137"/>
    </row>
    <row r="751" spans="5:70" s="69" customFormat="1" ht="12.75" customHeight="1" x14ac:dyDescent="0.15">
      <c r="E751" s="73"/>
      <c r="F751" s="74"/>
      <c r="I751" s="75"/>
      <c r="J751" s="222"/>
      <c r="N751" s="70"/>
      <c r="R751" s="71"/>
      <c r="S751" s="71"/>
      <c r="T751" s="72"/>
      <c r="BA751" s="75"/>
      <c r="BB751" s="75"/>
      <c r="BC751" s="75"/>
      <c r="BD751" s="75"/>
      <c r="BE751" s="75"/>
      <c r="BF751" s="75"/>
      <c r="BG751" s="75"/>
      <c r="BH751" s="75"/>
      <c r="BR751" s="137"/>
    </row>
    <row r="752" spans="5:70" s="69" customFormat="1" ht="12.75" customHeight="1" x14ac:dyDescent="0.15">
      <c r="E752" s="73"/>
      <c r="F752" s="74"/>
      <c r="I752" s="75"/>
      <c r="J752" s="222"/>
      <c r="N752" s="70"/>
      <c r="R752" s="71"/>
      <c r="S752" s="71"/>
      <c r="T752" s="72"/>
      <c r="BA752" s="75"/>
      <c r="BB752" s="75"/>
      <c r="BC752" s="75"/>
      <c r="BD752" s="75"/>
      <c r="BE752" s="75"/>
      <c r="BF752" s="75"/>
      <c r="BG752" s="75"/>
      <c r="BH752" s="75"/>
      <c r="BR752" s="137"/>
    </row>
    <row r="753" spans="5:70" s="69" customFormat="1" ht="12.75" customHeight="1" x14ac:dyDescent="0.15">
      <c r="E753" s="73"/>
      <c r="F753" s="74"/>
      <c r="I753" s="75"/>
      <c r="J753" s="222"/>
      <c r="N753" s="70"/>
      <c r="R753" s="71"/>
      <c r="S753" s="71"/>
      <c r="T753" s="72"/>
      <c r="BA753" s="75"/>
      <c r="BB753" s="75"/>
      <c r="BC753" s="75"/>
      <c r="BD753" s="75"/>
      <c r="BE753" s="75"/>
      <c r="BF753" s="75"/>
      <c r="BG753" s="75"/>
      <c r="BH753" s="75"/>
      <c r="BR753" s="137"/>
    </row>
    <row r="754" spans="5:70" s="69" customFormat="1" ht="12.75" customHeight="1" x14ac:dyDescent="0.15">
      <c r="E754" s="73"/>
      <c r="F754" s="74"/>
      <c r="I754" s="75"/>
      <c r="J754" s="222"/>
      <c r="N754" s="70"/>
      <c r="R754" s="71"/>
      <c r="S754" s="71"/>
      <c r="T754" s="72"/>
      <c r="BA754" s="75"/>
      <c r="BB754" s="75"/>
      <c r="BC754" s="75"/>
      <c r="BD754" s="75"/>
      <c r="BE754" s="75"/>
      <c r="BF754" s="75"/>
      <c r="BG754" s="75"/>
      <c r="BH754" s="75"/>
      <c r="BR754" s="137"/>
    </row>
    <row r="755" spans="5:70" s="69" customFormat="1" ht="12.75" customHeight="1" x14ac:dyDescent="0.15">
      <c r="E755" s="73"/>
      <c r="F755" s="74"/>
      <c r="I755" s="75"/>
      <c r="J755" s="222"/>
      <c r="N755" s="70"/>
      <c r="R755" s="71"/>
      <c r="S755" s="71"/>
      <c r="T755" s="72"/>
      <c r="BA755" s="75"/>
      <c r="BB755" s="75"/>
      <c r="BC755" s="75"/>
      <c r="BD755" s="75"/>
      <c r="BE755" s="75"/>
      <c r="BF755" s="75"/>
      <c r="BG755" s="75"/>
      <c r="BH755" s="75"/>
      <c r="BR755" s="137"/>
    </row>
    <row r="756" spans="5:70" s="69" customFormat="1" ht="12.75" customHeight="1" x14ac:dyDescent="0.15">
      <c r="E756" s="73"/>
      <c r="F756" s="74"/>
      <c r="I756" s="75"/>
      <c r="J756" s="222"/>
      <c r="N756" s="70"/>
      <c r="R756" s="71"/>
      <c r="S756" s="71"/>
      <c r="T756" s="72"/>
      <c r="BA756" s="75"/>
      <c r="BB756" s="75"/>
      <c r="BC756" s="75"/>
      <c r="BD756" s="75"/>
      <c r="BE756" s="75"/>
      <c r="BF756" s="75"/>
      <c r="BG756" s="75"/>
      <c r="BH756" s="75"/>
      <c r="BR756" s="137"/>
    </row>
    <row r="757" spans="5:70" s="69" customFormat="1" ht="12.75" customHeight="1" x14ac:dyDescent="0.15">
      <c r="E757" s="73"/>
      <c r="F757" s="74"/>
      <c r="I757" s="75"/>
      <c r="J757" s="222"/>
      <c r="N757" s="70"/>
      <c r="R757" s="71"/>
      <c r="S757" s="71"/>
      <c r="T757" s="72"/>
      <c r="BA757" s="75"/>
      <c r="BB757" s="75"/>
      <c r="BC757" s="75"/>
      <c r="BD757" s="75"/>
      <c r="BE757" s="75"/>
      <c r="BF757" s="75"/>
      <c r="BG757" s="75"/>
      <c r="BH757" s="75"/>
      <c r="BR757" s="137"/>
    </row>
    <row r="758" spans="5:70" s="69" customFormat="1" ht="12.75" customHeight="1" x14ac:dyDescent="0.15">
      <c r="E758" s="73"/>
      <c r="F758" s="74"/>
      <c r="I758" s="75"/>
      <c r="J758" s="222"/>
      <c r="N758" s="70"/>
      <c r="R758" s="71"/>
      <c r="S758" s="71"/>
      <c r="T758" s="72"/>
      <c r="BA758" s="75"/>
      <c r="BB758" s="75"/>
      <c r="BC758" s="75"/>
      <c r="BD758" s="75"/>
      <c r="BE758" s="75"/>
      <c r="BF758" s="75"/>
      <c r="BG758" s="75"/>
      <c r="BH758" s="75"/>
      <c r="BR758" s="137"/>
    </row>
    <row r="759" spans="5:70" s="69" customFormat="1" ht="12.75" customHeight="1" x14ac:dyDescent="0.15">
      <c r="E759" s="73"/>
      <c r="F759" s="74"/>
      <c r="I759" s="75"/>
      <c r="J759" s="222"/>
      <c r="N759" s="70"/>
      <c r="R759" s="71"/>
      <c r="S759" s="71"/>
      <c r="T759" s="72"/>
      <c r="BA759" s="75"/>
      <c r="BB759" s="75"/>
      <c r="BC759" s="75"/>
      <c r="BD759" s="75"/>
      <c r="BE759" s="75"/>
      <c r="BF759" s="75"/>
      <c r="BG759" s="75"/>
      <c r="BH759" s="75"/>
      <c r="BR759" s="137"/>
    </row>
    <row r="760" spans="5:70" s="69" customFormat="1" ht="12.75" customHeight="1" x14ac:dyDescent="0.15">
      <c r="E760" s="73"/>
      <c r="F760" s="74"/>
      <c r="I760" s="75"/>
      <c r="J760" s="222"/>
      <c r="N760" s="70"/>
      <c r="R760" s="71"/>
      <c r="S760" s="71"/>
      <c r="T760" s="72"/>
      <c r="BA760" s="75"/>
      <c r="BB760" s="75"/>
      <c r="BC760" s="75"/>
      <c r="BD760" s="75"/>
      <c r="BE760" s="75"/>
      <c r="BF760" s="75"/>
      <c r="BG760" s="75"/>
      <c r="BH760" s="75"/>
      <c r="BR760" s="137"/>
    </row>
    <row r="761" spans="5:70" s="69" customFormat="1" ht="12.75" customHeight="1" x14ac:dyDescent="0.15">
      <c r="E761" s="73"/>
      <c r="F761" s="74"/>
      <c r="I761" s="75"/>
      <c r="J761" s="222"/>
      <c r="N761" s="70"/>
      <c r="R761" s="71"/>
      <c r="S761" s="71"/>
      <c r="T761" s="72"/>
      <c r="BA761" s="75"/>
      <c r="BB761" s="75"/>
      <c r="BC761" s="75"/>
      <c r="BD761" s="75"/>
      <c r="BE761" s="75"/>
      <c r="BF761" s="75"/>
      <c r="BG761" s="75"/>
      <c r="BH761" s="75"/>
      <c r="BR761" s="137"/>
    </row>
    <row r="762" spans="5:70" s="69" customFormat="1" ht="12.75" customHeight="1" x14ac:dyDescent="0.15">
      <c r="E762" s="73"/>
      <c r="F762" s="74"/>
      <c r="I762" s="75"/>
      <c r="J762" s="222"/>
      <c r="N762" s="70"/>
      <c r="R762" s="71"/>
      <c r="S762" s="71"/>
      <c r="T762" s="72"/>
      <c r="BA762" s="75"/>
      <c r="BB762" s="75"/>
      <c r="BC762" s="75"/>
      <c r="BD762" s="75"/>
      <c r="BE762" s="75"/>
      <c r="BF762" s="75"/>
      <c r="BG762" s="75"/>
      <c r="BH762" s="75"/>
      <c r="BR762" s="137"/>
    </row>
    <row r="763" spans="5:70" s="69" customFormat="1" ht="12.75" customHeight="1" x14ac:dyDescent="0.15">
      <c r="E763" s="73"/>
      <c r="F763" s="74"/>
      <c r="I763" s="75"/>
      <c r="J763" s="222"/>
      <c r="N763" s="70"/>
      <c r="R763" s="71"/>
      <c r="S763" s="71"/>
      <c r="T763" s="72"/>
      <c r="BA763" s="75"/>
      <c r="BB763" s="75"/>
      <c r="BC763" s="75"/>
      <c r="BD763" s="75"/>
      <c r="BE763" s="75"/>
      <c r="BF763" s="75"/>
      <c r="BG763" s="75"/>
      <c r="BH763" s="75"/>
      <c r="BR763" s="137"/>
    </row>
    <row r="764" spans="5:70" s="69" customFormat="1" ht="12.75" customHeight="1" x14ac:dyDescent="0.15">
      <c r="E764" s="73"/>
      <c r="F764" s="74"/>
      <c r="I764" s="75"/>
      <c r="J764" s="222"/>
      <c r="N764" s="70"/>
      <c r="R764" s="71"/>
      <c r="S764" s="71"/>
      <c r="T764" s="72"/>
      <c r="BA764" s="75"/>
      <c r="BB764" s="75"/>
      <c r="BC764" s="75"/>
      <c r="BD764" s="75"/>
      <c r="BE764" s="75"/>
      <c r="BF764" s="75"/>
      <c r="BG764" s="75"/>
      <c r="BH764" s="75"/>
      <c r="BR764" s="137"/>
    </row>
    <row r="765" spans="5:70" s="69" customFormat="1" ht="12.75" customHeight="1" x14ac:dyDescent="0.15">
      <c r="E765" s="73"/>
      <c r="F765" s="74"/>
      <c r="I765" s="75"/>
      <c r="J765" s="222"/>
      <c r="N765" s="70"/>
      <c r="R765" s="71"/>
      <c r="S765" s="71"/>
      <c r="T765" s="72"/>
      <c r="BA765" s="75"/>
      <c r="BB765" s="75"/>
      <c r="BC765" s="75"/>
      <c r="BD765" s="75"/>
      <c r="BE765" s="75"/>
      <c r="BF765" s="75"/>
      <c r="BG765" s="75"/>
      <c r="BH765" s="75"/>
      <c r="BR765" s="137"/>
    </row>
    <row r="766" spans="5:70" s="69" customFormat="1" ht="12.75" customHeight="1" x14ac:dyDescent="0.15">
      <c r="E766" s="73"/>
      <c r="F766" s="74"/>
      <c r="I766" s="75"/>
      <c r="J766" s="222"/>
      <c r="N766" s="70"/>
      <c r="R766" s="71"/>
      <c r="S766" s="71"/>
      <c r="T766" s="72"/>
      <c r="BA766" s="75"/>
      <c r="BB766" s="75"/>
      <c r="BC766" s="75"/>
      <c r="BD766" s="75"/>
      <c r="BE766" s="75"/>
      <c r="BF766" s="75"/>
      <c r="BG766" s="75"/>
      <c r="BH766" s="75"/>
      <c r="BR766" s="137"/>
    </row>
    <row r="767" spans="5:70" s="69" customFormat="1" ht="12.75" customHeight="1" x14ac:dyDescent="0.15">
      <c r="E767" s="73"/>
      <c r="F767" s="74"/>
      <c r="I767" s="75"/>
      <c r="J767" s="222"/>
      <c r="N767" s="70"/>
      <c r="R767" s="71"/>
      <c r="S767" s="71"/>
      <c r="T767" s="72"/>
      <c r="BA767" s="75"/>
      <c r="BB767" s="75"/>
      <c r="BC767" s="75"/>
      <c r="BD767" s="75"/>
      <c r="BE767" s="75"/>
      <c r="BF767" s="75"/>
      <c r="BG767" s="75"/>
      <c r="BH767" s="75"/>
      <c r="BR767" s="137"/>
    </row>
    <row r="768" spans="5:70" s="69" customFormat="1" ht="12.75" customHeight="1" x14ac:dyDescent="0.15">
      <c r="E768" s="73"/>
      <c r="F768" s="74"/>
      <c r="I768" s="75"/>
      <c r="J768" s="222"/>
      <c r="N768" s="70"/>
      <c r="R768" s="71"/>
      <c r="S768" s="71"/>
      <c r="T768" s="72"/>
      <c r="BA768" s="75"/>
      <c r="BB768" s="75"/>
      <c r="BC768" s="75"/>
      <c r="BD768" s="75"/>
      <c r="BE768" s="75"/>
      <c r="BF768" s="75"/>
      <c r="BG768" s="75"/>
      <c r="BH768" s="75"/>
      <c r="BR768" s="137"/>
    </row>
    <row r="769" spans="5:70" s="69" customFormat="1" ht="12.75" customHeight="1" x14ac:dyDescent="0.15">
      <c r="E769" s="73"/>
      <c r="F769" s="74"/>
      <c r="I769" s="75"/>
      <c r="J769" s="222"/>
      <c r="N769" s="70"/>
      <c r="R769" s="71"/>
      <c r="S769" s="71"/>
      <c r="T769" s="72"/>
      <c r="BA769" s="75"/>
      <c r="BB769" s="75"/>
      <c r="BC769" s="75"/>
      <c r="BD769" s="75"/>
      <c r="BE769" s="75"/>
      <c r="BF769" s="75"/>
      <c r="BG769" s="75"/>
      <c r="BH769" s="75"/>
      <c r="BR769" s="137"/>
    </row>
    <row r="770" spans="5:70" s="69" customFormat="1" ht="12.75" customHeight="1" x14ac:dyDescent="0.15">
      <c r="E770" s="73"/>
      <c r="F770" s="74"/>
      <c r="I770" s="75"/>
      <c r="J770" s="222"/>
      <c r="N770" s="70"/>
      <c r="R770" s="71"/>
      <c r="S770" s="71"/>
      <c r="T770" s="72"/>
      <c r="BA770" s="75"/>
      <c r="BB770" s="75"/>
      <c r="BC770" s="75"/>
      <c r="BD770" s="75"/>
      <c r="BE770" s="75"/>
      <c r="BF770" s="75"/>
      <c r="BG770" s="75"/>
      <c r="BH770" s="75"/>
      <c r="BR770" s="137"/>
    </row>
    <row r="771" spans="5:70" s="69" customFormat="1" ht="12.75" customHeight="1" x14ac:dyDescent="0.15">
      <c r="E771" s="73"/>
      <c r="F771" s="74"/>
      <c r="I771" s="75"/>
      <c r="J771" s="222"/>
      <c r="N771" s="70"/>
      <c r="R771" s="71"/>
      <c r="S771" s="71"/>
      <c r="T771" s="72"/>
      <c r="BA771" s="75"/>
      <c r="BB771" s="75"/>
      <c r="BC771" s="75"/>
      <c r="BD771" s="75"/>
      <c r="BE771" s="75"/>
      <c r="BF771" s="75"/>
      <c r="BG771" s="75"/>
      <c r="BH771" s="75"/>
      <c r="BR771" s="137"/>
    </row>
    <row r="772" spans="5:70" s="69" customFormat="1" ht="12.75" customHeight="1" x14ac:dyDescent="0.15">
      <c r="E772" s="73"/>
      <c r="F772" s="74"/>
      <c r="I772" s="75"/>
      <c r="J772" s="222"/>
      <c r="N772" s="70"/>
      <c r="R772" s="71"/>
      <c r="S772" s="71"/>
      <c r="T772" s="72"/>
      <c r="BA772" s="75"/>
      <c r="BB772" s="75"/>
      <c r="BC772" s="75"/>
      <c r="BD772" s="75"/>
      <c r="BE772" s="75"/>
      <c r="BF772" s="75"/>
      <c r="BG772" s="75"/>
      <c r="BH772" s="75"/>
      <c r="BR772" s="137"/>
    </row>
    <row r="773" spans="5:70" s="69" customFormat="1" ht="12.75" customHeight="1" x14ac:dyDescent="0.15">
      <c r="E773" s="73"/>
      <c r="F773" s="74"/>
      <c r="I773" s="75"/>
      <c r="J773" s="222"/>
      <c r="N773" s="70"/>
      <c r="R773" s="71"/>
      <c r="S773" s="71"/>
      <c r="T773" s="72"/>
      <c r="BA773" s="75"/>
      <c r="BB773" s="75"/>
      <c r="BC773" s="75"/>
      <c r="BD773" s="75"/>
      <c r="BE773" s="75"/>
      <c r="BF773" s="75"/>
      <c r="BG773" s="75"/>
      <c r="BH773" s="75"/>
      <c r="BR773" s="137"/>
    </row>
    <row r="774" spans="5:70" s="69" customFormat="1" ht="12.75" customHeight="1" x14ac:dyDescent="0.15">
      <c r="E774" s="73"/>
      <c r="F774" s="74"/>
      <c r="I774" s="75"/>
      <c r="J774" s="222"/>
      <c r="N774" s="70"/>
      <c r="R774" s="71"/>
      <c r="S774" s="71"/>
      <c r="T774" s="72"/>
      <c r="BA774" s="75"/>
      <c r="BB774" s="75"/>
      <c r="BC774" s="75"/>
      <c r="BD774" s="75"/>
      <c r="BE774" s="75"/>
      <c r="BF774" s="75"/>
      <c r="BG774" s="75"/>
      <c r="BH774" s="75"/>
      <c r="BR774" s="137"/>
    </row>
    <row r="775" spans="5:70" s="69" customFormat="1" ht="12.75" customHeight="1" x14ac:dyDescent="0.15">
      <c r="E775" s="73"/>
      <c r="F775" s="74"/>
      <c r="I775" s="75"/>
      <c r="J775" s="222"/>
      <c r="N775" s="70"/>
      <c r="R775" s="71"/>
      <c r="S775" s="71"/>
      <c r="T775" s="72"/>
      <c r="BA775" s="75"/>
      <c r="BB775" s="75"/>
      <c r="BC775" s="75"/>
      <c r="BD775" s="75"/>
      <c r="BE775" s="75"/>
      <c r="BF775" s="75"/>
      <c r="BG775" s="75"/>
      <c r="BH775" s="75"/>
      <c r="BR775" s="137"/>
    </row>
    <row r="776" spans="5:70" s="69" customFormat="1" ht="12.75" customHeight="1" x14ac:dyDescent="0.15">
      <c r="E776" s="73"/>
      <c r="F776" s="74"/>
      <c r="I776" s="75"/>
      <c r="J776" s="222"/>
      <c r="N776" s="70"/>
      <c r="R776" s="71"/>
      <c r="S776" s="71"/>
      <c r="T776" s="72"/>
      <c r="BA776" s="75"/>
      <c r="BB776" s="75"/>
      <c r="BC776" s="75"/>
      <c r="BD776" s="75"/>
      <c r="BE776" s="75"/>
      <c r="BF776" s="75"/>
      <c r="BG776" s="75"/>
      <c r="BH776" s="75"/>
      <c r="BR776" s="137"/>
    </row>
    <row r="777" spans="5:70" s="69" customFormat="1" ht="12.75" customHeight="1" x14ac:dyDescent="0.15">
      <c r="E777" s="73"/>
      <c r="F777" s="74"/>
      <c r="I777" s="75"/>
      <c r="J777" s="222"/>
      <c r="N777" s="70"/>
      <c r="R777" s="71"/>
      <c r="S777" s="71"/>
      <c r="T777" s="72"/>
      <c r="BA777" s="75"/>
      <c r="BB777" s="75"/>
      <c r="BC777" s="75"/>
      <c r="BD777" s="75"/>
      <c r="BE777" s="75"/>
      <c r="BF777" s="75"/>
      <c r="BG777" s="75"/>
      <c r="BH777" s="75"/>
      <c r="BR777" s="137"/>
    </row>
    <row r="778" spans="5:70" s="69" customFormat="1" ht="12.75" customHeight="1" x14ac:dyDescent="0.15">
      <c r="E778" s="73"/>
      <c r="F778" s="74"/>
      <c r="I778" s="75"/>
      <c r="J778" s="222"/>
      <c r="N778" s="70"/>
      <c r="R778" s="71"/>
      <c r="S778" s="71"/>
      <c r="T778" s="72"/>
      <c r="BA778" s="75"/>
      <c r="BB778" s="75"/>
      <c r="BC778" s="75"/>
      <c r="BD778" s="75"/>
      <c r="BE778" s="75"/>
      <c r="BF778" s="75"/>
      <c r="BG778" s="75"/>
      <c r="BH778" s="75"/>
      <c r="BR778" s="137"/>
    </row>
    <row r="779" spans="5:70" s="69" customFormat="1" ht="12.75" customHeight="1" x14ac:dyDescent="0.15">
      <c r="E779" s="73"/>
      <c r="F779" s="74"/>
      <c r="I779" s="75"/>
      <c r="J779" s="222"/>
      <c r="N779" s="70"/>
      <c r="R779" s="71"/>
      <c r="S779" s="71"/>
      <c r="T779" s="72"/>
      <c r="BA779" s="75"/>
      <c r="BB779" s="75"/>
      <c r="BC779" s="75"/>
      <c r="BD779" s="75"/>
      <c r="BE779" s="75"/>
      <c r="BF779" s="75"/>
      <c r="BG779" s="75"/>
      <c r="BH779" s="75"/>
      <c r="BR779" s="137"/>
    </row>
    <row r="780" spans="5:70" s="69" customFormat="1" ht="12.75" customHeight="1" x14ac:dyDescent="0.15">
      <c r="E780" s="73"/>
      <c r="F780" s="74"/>
      <c r="I780" s="75"/>
      <c r="J780" s="222"/>
      <c r="N780" s="70"/>
      <c r="R780" s="71"/>
      <c r="S780" s="71"/>
      <c r="T780" s="72"/>
      <c r="BA780" s="75"/>
      <c r="BB780" s="75"/>
      <c r="BC780" s="75"/>
      <c r="BD780" s="75"/>
      <c r="BE780" s="75"/>
      <c r="BF780" s="75"/>
      <c r="BG780" s="75"/>
      <c r="BH780" s="75"/>
      <c r="BR780" s="137"/>
    </row>
    <row r="781" spans="5:70" s="69" customFormat="1" ht="12.75" customHeight="1" x14ac:dyDescent="0.15">
      <c r="E781" s="73"/>
      <c r="F781" s="74"/>
      <c r="I781" s="75"/>
      <c r="J781" s="222"/>
      <c r="N781" s="70"/>
      <c r="R781" s="71"/>
      <c r="S781" s="71"/>
      <c r="T781" s="72"/>
      <c r="BA781" s="75"/>
      <c r="BB781" s="75"/>
      <c r="BC781" s="75"/>
      <c r="BD781" s="75"/>
      <c r="BE781" s="75"/>
      <c r="BF781" s="75"/>
      <c r="BG781" s="75"/>
      <c r="BH781" s="75"/>
      <c r="BR781" s="137"/>
    </row>
    <row r="782" spans="5:70" s="69" customFormat="1" ht="12.75" customHeight="1" x14ac:dyDescent="0.15">
      <c r="E782" s="73"/>
      <c r="F782" s="74"/>
      <c r="I782" s="75"/>
      <c r="J782" s="222"/>
      <c r="N782" s="70"/>
      <c r="R782" s="71"/>
      <c r="S782" s="71"/>
      <c r="T782" s="72"/>
      <c r="BA782" s="75"/>
      <c r="BB782" s="75"/>
      <c r="BC782" s="75"/>
      <c r="BD782" s="75"/>
      <c r="BE782" s="75"/>
      <c r="BF782" s="75"/>
      <c r="BG782" s="75"/>
      <c r="BH782" s="75"/>
      <c r="BR782" s="137"/>
    </row>
    <row r="783" spans="5:70" s="69" customFormat="1" ht="12.75" customHeight="1" x14ac:dyDescent="0.15">
      <c r="E783" s="73"/>
      <c r="F783" s="74"/>
      <c r="I783" s="75"/>
      <c r="J783" s="222"/>
      <c r="N783" s="70"/>
      <c r="R783" s="71"/>
      <c r="S783" s="71"/>
      <c r="T783" s="72"/>
      <c r="BA783" s="75"/>
      <c r="BB783" s="75"/>
      <c r="BC783" s="75"/>
      <c r="BD783" s="75"/>
      <c r="BE783" s="75"/>
      <c r="BF783" s="75"/>
      <c r="BG783" s="75"/>
      <c r="BH783" s="75"/>
      <c r="BR783" s="137"/>
    </row>
    <row r="784" spans="5:70" s="69" customFormat="1" ht="12.75" customHeight="1" x14ac:dyDescent="0.15">
      <c r="E784" s="73"/>
      <c r="F784" s="74"/>
      <c r="I784" s="75"/>
      <c r="J784" s="222"/>
      <c r="N784" s="70"/>
      <c r="R784" s="71"/>
      <c r="S784" s="71"/>
      <c r="T784" s="72"/>
      <c r="BA784" s="75"/>
      <c r="BB784" s="75"/>
      <c r="BC784" s="75"/>
      <c r="BD784" s="75"/>
      <c r="BE784" s="75"/>
      <c r="BF784" s="75"/>
      <c r="BG784" s="75"/>
      <c r="BH784" s="75"/>
      <c r="BR784" s="137"/>
    </row>
    <row r="785" spans="5:70" s="69" customFormat="1" ht="12.75" customHeight="1" x14ac:dyDescent="0.15">
      <c r="E785" s="73"/>
      <c r="F785" s="74"/>
      <c r="I785" s="75"/>
      <c r="J785" s="222"/>
      <c r="N785" s="70"/>
      <c r="R785" s="71"/>
      <c r="S785" s="71"/>
      <c r="T785" s="72"/>
      <c r="BA785" s="75"/>
      <c r="BB785" s="75"/>
      <c r="BC785" s="75"/>
      <c r="BD785" s="75"/>
      <c r="BE785" s="75"/>
      <c r="BF785" s="75"/>
      <c r="BG785" s="75"/>
      <c r="BH785" s="75"/>
      <c r="BR785" s="137"/>
    </row>
    <row r="786" spans="5:70" s="69" customFormat="1" ht="12.75" customHeight="1" x14ac:dyDescent="0.15">
      <c r="E786" s="73"/>
      <c r="F786" s="74"/>
      <c r="I786" s="75"/>
      <c r="J786" s="222"/>
      <c r="N786" s="70"/>
      <c r="R786" s="71"/>
      <c r="S786" s="71"/>
      <c r="T786" s="72"/>
      <c r="BA786" s="75"/>
      <c r="BB786" s="75"/>
      <c r="BC786" s="75"/>
      <c r="BD786" s="75"/>
      <c r="BE786" s="75"/>
      <c r="BF786" s="75"/>
      <c r="BG786" s="75"/>
      <c r="BH786" s="75"/>
      <c r="BR786" s="137"/>
    </row>
    <row r="787" spans="5:70" s="69" customFormat="1" ht="12.75" customHeight="1" x14ac:dyDescent="0.15">
      <c r="E787" s="73"/>
      <c r="F787" s="74"/>
      <c r="I787" s="75"/>
      <c r="J787" s="222"/>
      <c r="N787" s="70"/>
      <c r="R787" s="71"/>
      <c r="S787" s="71"/>
      <c r="T787" s="72"/>
      <c r="BA787" s="75"/>
      <c r="BB787" s="75"/>
      <c r="BC787" s="75"/>
      <c r="BD787" s="75"/>
      <c r="BE787" s="75"/>
      <c r="BF787" s="75"/>
      <c r="BG787" s="75"/>
      <c r="BH787" s="75"/>
      <c r="BR787" s="137"/>
    </row>
    <row r="788" spans="5:70" s="69" customFormat="1" ht="12.75" customHeight="1" x14ac:dyDescent="0.15">
      <c r="E788" s="73"/>
      <c r="F788" s="74"/>
      <c r="I788" s="75"/>
      <c r="J788" s="222"/>
      <c r="N788" s="70"/>
      <c r="R788" s="71"/>
      <c r="S788" s="71"/>
      <c r="T788" s="72"/>
      <c r="BA788" s="75"/>
      <c r="BB788" s="75"/>
      <c r="BC788" s="75"/>
      <c r="BD788" s="75"/>
      <c r="BE788" s="75"/>
      <c r="BF788" s="75"/>
      <c r="BG788" s="75"/>
      <c r="BH788" s="75"/>
      <c r="BR788" s="137"/>
    </row>
    <row r="789" spans="5:70" s="69" customFormat="1" ht="12.75" customHeight="1" x14ac:dyDescent="0.15">
      <c r="E789" s="73"/>
      <c r="F789" s="74"/>
      <c r="I789" s="75"/>
      <c r="J789" s="222"/>
      <c r="N789" s="70"/>
      <c r="R789" s="71"/>
      <c r="S789" s="71"/>
      <c r="T789" s="72"/>
      <c r="BA789" s="75"/>
      <c r="BB789" s="75"/>
      <c r="BC789" s="75"/>
      <c r="BD789" s="75"/>
      <c r="BE789" s="75"/>
      <c r="BF789" s="75"/>
      <c r="BG789" s="75"/>
      <c r="BH789" s="75"/>
      <c r="BR789" s="137"/>
    </row>
    <row r="790" spans="5:70" s="69" customFormat="1" ht="12.75" customHeight="1" x14ac:dyDescent="0.15">
      <c r="E790" s="73"/>
      <c r="F790" s="74"/>
      <c r="I790" s="75"/>
      <c r="J790" s="222"/>
      <c r="N790" s="70"/>
      <c r="R790" s="71"/>
      <c r="S790" s="71"/>
      <c r="T790" s="72"/>
      <c r="BA790" s="75"/>
      <c r="BB790" s="75"/>
      <c r="BC790" s="75"/>
      <c r="BD790" s="75"/>
      <c r="BE790" s="75"/>
      <c r="BF790" s="75"/>
      <c r="BG790" s="75"/>
      <c r="BH790" s="75"/>
      <c r="BR790" s="137"/>
    </row>
    <row r="791" spans="5:70" s="69" customFormat="1" ht="12.75" customHeight="1" x14ac:dyDescent="0.15">
      <c r="E791" s="73"/>
      <c r="F791" s="74"/>
      <c r="I791" s="75"/>
      <c r="J791" s="222"/>
      <c r="N791" s="70"/>
      <c r="R791" s="71"/>
      <c r="S791" s="71"/>
      <c r="T791" s="72"/>
      <c r="BA791" s="75"/>
      <c r="BB791" s="75"/>
      <c r="BC791" s="75"/>
      <c r="BD791" s="75"/>
      <c r="BE791" s="75"/>
      <c r="BF791" s="75"/>
      <c r="BG791" s="75"/>
      <c r="BH791" s="75"/>
      <c r="BR791" s="137"/>
    </row>
    <row r="792" spans="5:70" s="69" customFormat="1" ht="12.75" customHeight="1" x14ac:dyDescent="0.15">
      <c r="E792" s="73"/>
      <c r="F792" s="74"/>
      <c r="I792" s="75"/>
      <c r="J792" s="222"/>
      <c r="N792" s="70"/>
      <c r="R792" s="71"/>
      <c r="S792" s="71"/>
      <c r="T792" s="72"/>
      <c r="BA792" s="75"/>
      <c r="BB792" s="75"/>
      <c r="BC792" s="75"/>
      <c r="BD792" s="75"/>
      <c r="BE792" s="75"/>
      <c r="BF792" s="75"/>
      <c r="BG792" s="75"/>
      <c r="BH792" s="75"/>
      <c r="BR792" s="137"/>
    </row>
    <row r="793" spans="5:70" s="69" customFormat="1" ht="12.75" customHeight="1" x14ac:dyDescent="0.15">
      <c r="E793" s="73"/>
      <c r="F793" s="74"/>
      <c r="I793" s="75"/>
      <c r="J793" s="222"/>
      <c r="N793" s="70"/>
      <c r="R793" s="71"/>
      <c r="S793" s="71"/>
      <c r="T793" s="72"/>
      <c r="BA793" s="75"/>
      <c r="BB793" s="75"/>
      <c r="BC793" s="75"/>
      <c r="BD793" s="75"/>
      <c r="BE793" s="75"/>
      <c r="BF793" s="75"/>
      <c r="BG793" s="75"/>
      <c r="BH793" s="75"/>
      <c r="BR793" s="137"/>
    </row>
    <row r="794" spans="5:70" s="69" customFormat="1" ht="12.75" customHeight="1" x14ac:dyDescent="0.15">
      <c r="E794" s="73"/>
      <c r="F794" s="74"/>
      <c r="I794" s="75"/>
      <c r="J794" s="222"/>
      <c r="N794" s="70"/>
      <c r="R794" s="71"/>
      <c r="S794" s="71"/>
      <c r="T794" s="72"/>
      <c r="BA794" s="75"/>
      <c r="BB794" s="75"/>
      <c r="BC794" s="75"/>
      <c r="BD794" s="75"/>
      <c r="BE794" s="75"/>
      <c r="BF794" s="75"/>
      <c r="BG794" s="75"/>
      <c r="BH794" s="75"/>
      <c r="BR794" s="137"/>
    </row>
    <row r="795" spans="5:70" s="69" customFormat="1" ht="12.75" customHeight="1" x14ac:dyDescent="0.15">
      <c r="E795" s="73"/>
      <c r="F795" s="74"/>
      <c r="I795" s="75"/>
      <c r="J795" s="222"/>
      <c r="N795" s="70"/>
      <c r="R795" s="71"/>
      <c r="S795" s="71"/>
      <c r="T795" s="72"/>
      <c r="BA795" s="75"/>
      <c r="BB795" s="75"/>
      <c r="BC795" s="75"/>
      <c r="BD795" s="75"/>
      <c r="BE795" s="75"/>
      <c r="BF795" s="75"/>
      <c r="BG795" s="75"/>
      <c r="BH795" s="75"/>
      <c r="BR795" s="137"/>
    </row>
    <row r="796" spans="5:70" s="69" customFormat="1" ht="12.75" customHeight="1" x14ac:dyDescent="0.15">
      <c r="E796" s="73"/>
      <c r="F796" s="74"/>
      <c r="I796" s="75"/>
      <c r="J796" s="222"/>
      <c r="N796" s="70"/>
      <c r="R796" s="71"/>
      <c r="S796" s="71"/>
      <c r="T796" s="72"/>
      <c r="BA796" s="75"/>
      <c r="BB796" s="75"/>
      <c r="BC796" s="75"/>
      <c r="BD796" s="75"/>
      <c r="BE796" s="75"/>
      <c r="BF796" s="75"/>
      <c r="BG796" s="75"/>
      <c r="BH796" s="75"/>
      <c r="BR796" s="137"/>
    </row>
    <row r="797" spans="5:70" s="69" customFormat="1" ht="12.75" customHeight="1" x14ac:dyDescent="0.15">
      <c r="E797" s="73"/>
      <c r="F797" s="74"/>
      <c r="I797" s="75"/>
      <c r="J797" s="222"/>
      <c r="N797" s="70"/>
      <c r="R797" s="71"/>
      <c r="S797" s="71"/>
      <c r="T797" s="72"/>
      <c r="BA797" s="75"/>
      <c r="BB797" s="75"/>
      <c r="BC797" s="75"/>
      <c r="BD797" s="75"/>
      <c r="BE797" s="75"/>
      <c r="BF797" s="75"/>
      <c r="BG797" s="75"/>
      <c r="BH797" s="75"/>
      <c r="BR797" s="137"/>
    </row>
    <row r="798" spans="5:70" s="69" customFormat="1" ht="12.75" customHeight="1" x14ac:dyDescent="0.15">
      <c r="E798" s="73"/>
      <c r="F798" s="74"/>
      <c r="I798" s="75"/>
      <c r="J798" s="222"/>
      <c r="N798" s="70"/>
      <c r="R798" s="71"/>
      <c r="S798" s="71"/>
      <c r="T798" s="72"/>
      <c r="BA798" s="75"/>
      <c r="BB798" s="75"/>
      <c r="BC798" s="75"/>
      <c r="BD798" s="75"/>
      <c r="BE798" s="75"/>
      <c r="BF798" s="75"/>
      <c r="BG798" s="75"/>
      <c r="BH798" s="75"/>
      <c r="BR798" s="137"/>
    </row>
    <row r="799" spans="5:70" s="69" customFormat="1" ht="12.75" customHeight="1" x14ac:dyDescent="0.15">
      <c r="E799" s="73"/>
      <c r="F799" s="74"/>
      <c r="I799" s="75"/>
      <c r="J799" s="222"/>
      <c r="N799" s="70"/>
      <c r="R799" s="71"/>
      <c r="S799" s="71"/>
      <c r="T799" s="72"/>
      <c r="BA799" s="75"/>
      <c r="BB799" s="75"/>
      <c r="BC799" s="75"/>
      <c r="BD799" s="75"/>
      <c r="BE799" s="75"/>
      <c r="BF799" s="75"/>
      <c r="BG799" s="75"/>
      <c r="BH799" s="75"/>
      <c r="BR799" s="137"/>
    </row>
    <row r="800" spans="5:70" s="69" customFormat="1" ht="12.75" customHeight="1" x14ac:dyDescent="0.15">
      <c r="E800" s="73"/>
      <c r="F800" s="74"/>
      <c r="I800" s="75"/>
      <c r="J800" s="222"/>
      <c r="N800" s="70"/>
      <c r="R800" s="71"/>
      <c r="S800" s="71"/>
      <c r="T800" s="72"/>
      <c r="BA800" s="75"/>
      <c r="BB800" s="75"/>
      <c r="BC800" s="75"/>
      <c r="BD800" s="75"/>
      <c r="BE800" s="75"/>
      <c r="BF800" s="75"/>
      <c r="BG800" s="75"/>
      <c r="BH800" s="75"/>
      <c r="BR800" s="137"/>
    </row>
    <row r="801" spans="5:70" s="69" customFormat="1" ht="12.75" customHeight="1" x14ac:dyDescent="0.15">
      <c r="E801" s="73"/>
      <c r="F801" s="74"/>
      <c r="I801" s="75"/>
      <c r="J801" s="222"/>
      <c r="N801" s="70"/>
      <c r="R801" s="71"/>
      <c r="S801" s="71"/>
      <c r="T801" s="72"/>
      <c r="BA801" s="75"/>
      <c r="BB801" s="75"/>
      <c r="BC801" s="75"/>
      <c r="BD801" s="75"/>
      <c r="BE801" s="75"/>
      <c r="BF801" s="75"/>
      <c r="BG801" s="75"/>
      <c r="BH801" s="75"/>
      <c r="BR801" s="137"/>
    </row>
    <row r="802" spans="5:70" s="69" customFormat="1" ht="12.75" customHeight="1" x14ac:dyDescent="0.15">
      <c r="E802" s="73"/>
      <c r="F802" s="74"/>
      <c r="I802" s="75"/>
      <c r="J802" s="222"/>
      <c r="N802" s="70"/>
      <c r="R802" s="71"/>
      <c r="S802" s="71"/>
      <c r="T802" s="72"/>
      <c r="BA802" s="75"/>
      <c r="BB802" s="75"/>
      <c r="BC802" s="75"/>
      <c r="BD802" s="75"/>
      <c r="BE802" s="75"/>
      <c r="BF802" s="75"/>
      <c r="BG802" s="75"/>
      <c r="BH802" s="75"/>
      <c r="BR802" s="137"/>
    </row>
    <row r="803" spans="5:70" s="69" customFormat="1" ht="12.75" customHeight="1" x14ac:dyDescent="0.15">
      <c r="E803" s="73"/>
      <c r="F803" s="74"/>
      <c r="I803" s="75"/>
      <c r="J803" s="222"/>
      <c r="N803" s="70"/>
      <c r="R803" s="71"/>
      <c r="S803" s="71"/>
      <c r="T803" s="72"/>
      <c r="BA803" s="75"/>
      <c r="BB803" s="75"/>
      <c r="BC803" s="75"/>
      <c r="BD803" s="75"/>
      <c r="BE803" s="75"/>
      <c r="BF803" s="75"/>
      <c r="BG803" s="75"/>
      <c r="BH803" s="75"/>
      <c r="BR803" s="137"/>
    </row>
    <row r="804" spans="5:70" s="69" customFormat="1" ht="12.75" customHeight="1" x14ac:dyDescent="0.15">
      <c r="E804" s="73"/>
      <c r="F804" s="74"/>
      <c r="I804" s="75"/>
      <c r="J804" s="222"/>
      <c r="N804" s="70"/>
      <c r="R804" s="71"/>
      <c r="S804" s="71"/>
      <c r="T804" s="72"/>
      <c r="BA804" s="75"/>
      <c r="BB804" s="75"/>
      <c r="BC804" s="75"/>
      <c r="BD804" s="75"/>
      <c r="BE804" s="75"/>
      <c r="BF804" s="75"/>
      <c r="BG804" s="75"/>
      <c r="BH804" s="75"/>
      <c r="BR804" s="137"/>
    </row>
    <row r="805" spans="5:70" s="69" customFormat="1" ht="12.75" customHeight="1" x14ac:dyDescent="0.15">
      <c r="E805" s="73"/>
      <c r="F805" s="74"/>
      <c r="I805" s="75"/>
      <c r="J805" s="222"/>
      <c r="N805" s="70"/>
      <c r="R805" s="71"/>
      <c r="S805" s="71"/>
      <c r="T805" s="72"/>
      <c r="BA805" s="75"/>
      <c r="BB805" s="75"/>
      <c r="BC805" s="75"/>
      <c r="BD805" s="75"/>
      <c r="BE805" s="75"/>
      <c r="BF805" s="75"/>
      <c r="BG805" s="75"/>
      <c r="BH805" s="75"/>
      <c r="BR805" s="137"/>
    </row>
    <row r="806" spans="5:70" s="69" customFormat="1" ht="12.75" customHeight="1" x14ac:dyDescent="0.15">
      <c r="E806" s="73"/>
      <c r="F806" s="74"/>
      <c r="I806" s="75"/>
      <c r="J806" s="222"/>
      <c r="N806" s="70"/>
      <c r="R806" s="71"/>
      <c r="S806" s="71"/>
      <c r="T806" s="72"/>
      <c r="BA806" s="75"/>
      <c r="BB806" s="75"/>
      <c r="BC806" s="75"/>
      <c r="BD806" s="75"/>
      <c r="BE806" s="75"/>
      <c r="BF806" s="75"/>
      <c r="BG806" s="75"/>
      <c r="BH806" s="75"/>
      <c r="BR806" s="137"/>
    </row>
    <row r="807" spans="5:70" s="69" customFormat="1" ht="12.75" customHeight="1" x14ac:dyDescent="0.15">
      <c r="E807" s="73"/>
      <c r="F807" s="74"/>
      <c r="I807" s="75"/>
      <c r="J807" s="222"/>
      <c r="N807" s="70"/>
      <c r="R807" s="71"/>
      <c r="S807" s="71"/>
      <c r="T807" s="72"/>
      <c r="BA807" s="75"/>
      <c r="BB807" s="75"/>
      <c r="BC807" s="75"/>
      <c r="BD807" s="75"/>
      <c r="BE807" s="75"/>
      <c r="BF807" s="75"/>
      <c r="BG807" s="75"/>
      <c r="BH807" s="75"/>
      <c r="BR807" s="137"/>
    </row>
    <row r="808" spans="5:70" s="69" customFormat="1" ht="12.75" customHeight="1" x14ac:dyDescent="0.15">
      <c r="E808" s="73"/>
      <c r="F808" s="74"/>
      <c r="I808" s="75"/>
      <c r="J808" s="222"/>
      <c r="N808" s="70"/>
      <c r="R808" s="71"/>
      <c r="S808" s="71"/>
      <c r="T808" s="72"/>
      <c r="BA808" s="75"/>
      <c r="BB808" s="75"/>
      <c r="BC808" s="75"/>
      <c r="BD808" s="75"/>
      <c r="BE808" s="75"/>
      <c r="BF808" s="75"/>
      <c r="BG808" s="75"/>
      <c r="BH808" s="75"/>
      <c r="BR808" s="137"/>
    </row>
    <row r="809" spans="5:70" s="69" customFormat="1" ht="12.75" customHeight="1" x14ac:dyDescent="0.15">
      <c r="E809" s="73"/>
      <c r="F809" s="74"/>
      <c r="I809" s="75"/>
      <c r="J809" s="222"/>
      <c r="N809" s="70"/>
      <c r="R809" s="71"/>
      <c r="S809" s="71"/>
      <c r="T809" s="72"/>
      <c r="BA809" s="75"/>
      <c r="BB809" s="75"/>
      <c r="BC809" s="75"/>
      <c r="BD809" s="75"/>
      <c r="BE809" s="75"/>
      <c r="BF809" s="75"/>
      <c r="BG809" s="75"/>
      <c r="BH809" s="75"/>
      <c r="BR809" s="137"/>
    </row>
    <row r="810" spans="5:70" s="69" customFormat="1" ht="12.75" customHeight="1" x14ac:dyDescent="0.15">
      <c r="E810" s="73"/>
      <c r="F810" s="74"/>
      <c r="I810" s="75"/>
      <c r="J810" s="222"/>
      <c r="N810" s="70"/>
      <c r="R810" s="71"/>
      <c r="S810" s="71"/>
      <c r="T810" s="72"/>
      <c r="BA810" s="75"/>
      <c r="BB810" s="75"/>
      <c r="BC810" s="75"/>
      <c r="BD810" s="75"/>
      <c r="BE810" s="75"/>
      <c r="BF810" s="75"/>
      <c r="BG810" s="75"/>
      <c r="BH810" s="75"/>
      <c r="BR810" s="137"/>
    </row>
    <row r="811" spans="5:70" s="69" customFormat="1" ht="12.75" customHeight="1" x14ac:dyDescent="0.15">
      <c r="E811" s="73"/>
      <c r="F811" s="74"/>
      <c r="I811" s="75"/>
      <c r="J811" s="222"/>
      <c r="N811" s="70"/>
      <c r="R811" s="71"/>
      <c r="S811" s="71"/>
      <c r="T811" s="72"/>
      <c r="BA811" s="75"/>
      <c r="BB811" s="75"/>
      <c r="BC811" s="75"/>
      <c r="BD811" s="75"/>
      <c r="BE811" s="75"/>
      <c r="BF811" s="75"/>
      <c r="BG811" s="75"/>
      <c r="BH811" s="75"/>
      <c r="BR811" s="137"/>
    </row>
    <row r="812" spans="5:70" s="69" customFormat="1" ht="12.75" customHeight="1" x14ac:dyDescent="0.15">
      <c r="E812" s="73"/>
      <c r="F812" s="74"/>
      <c r="I812" s="75"/>
      <c r="J812" s="222"/>
      <c r="N812" s="70"/>
      <c r="R812" s="71"/>
      <c r="S812" s="71"/>
      <c r="T812" s="72"/>
      <c r="BA812" s="75"/>
      <c r="BB812" s="75"/>
      <c r="BC812" s="75"/>
      <c r="BD812" s="75"/>
      <c r="BE812" s="75"/>
      <c r="BF812" s="75"/>
      <c r="BG812" s="75"/>
      <c r="BH812" s="75"/>
      <c r="BR812" s="137"/>
    </row>
    <row r="813" spans="5:70" s="69" customFormat="1" ht="12.75" customHeight="1" x14ac:dyDescent="0.15">
      <c r="E813" s="73"/>
      <c r="F813" s="74"/>
      <c r="I813" s="75"/>
      <c r="J813" s="222"/>
      <c r="N813" s="70"/>
      <c r="R813" s="71"/>
      <c r="S813" s="71"/>
      <c r="T813" s="72"/>
      <c r="BA813" s="75"/>
      <c r="BB813" s="75"/>
      <c r="BC813" s="75"/>
      <c r="BD813" s="75"/>
      <c r="BE813" s="75"/>
      <c r="BF813" s="75"/>
      <c r="BG813" s="75"/>
      <c r="BH813" s="75"/>
      <c r="BR813" s="137"/>
    </row>
    <row r="814" spans="5:70" s="69" customFormat="1" ht="12.75" customHeight="1" x14ac:dyDescent="0.15">
      <c r="E814" s="73"/>
      <c r="F814" s="74"/>
      <c r="I814" s="75"/>
      <c r="J814" s="222"/>
      <c r="N814" s="70"/>
      <c r="R814" s="71"/>
      <c r="S814" s="71"/>
      <c r="T814" s="72"/>
      <c r="BA814" s="75"/>
      <c r="BB814" s="75"/>
      <c r="BC814" s="75"/>
      <c r="BD814" s="75"/>
      <c r="BE814" s="75"/>
      <c r="BF814" s="75"/>
      <c r="BG814" s="75"/>
      <c r="BH814" s="75"/>
      <c r="BR814" s="137"/>
    </row>
    <row r="815" spans="5:70" s="69" customFormat="1" ht="12.75" customHeight="1" x14ac:dyDescent="0.15">
      <c r="E815" s="73"/>
      <c r="F815" s="74"/>
      <c r="I815" s="75"/>
      <c r="J815" s="222"/>
      <c r="N815" s="70"/>
      <c r="R815" s="71"/>
      <c r="S815" s="71"/>
      <c r="T815" s="72"/>
      <c r="BA815" s="75"/>
      <c r="BB815" s="75"/>
      <c r="BC815" s="75"/>
      <c r="BD815" s="75"/>
      <c r="BE815" s="75"/>
      <c r="BF815" s="75"/>
      <c r="BG815" s="75"/>
      <c r="BH815" s="75"/>
      <c r="BR815" s="137"/>
    </row>
    <row r="816" spans="5:70" s="69" customFormat="1" ht="12.75" customHeight="1" x14ac:dyDescent="0.15">
      <c r="E816" s="73"/>
      <c r="F816" s="74"/>
      <c r="I816" s="75"/>
      <c r="J816" s="222"/>
      <c r="N816" s="70"/>
      <c r="R816" s="71"/>
      <c r="S816" s="71"/>
      <c r="T816" s="72"/>
      <c r="BA816" s="75"/>
      <c r="BB816" s="75"/>
      <c r="BC816" s="75"/>
      <c r="BD816" s="75"/>
      <c r="BE816" s="75"/>
      <c r="BF816" s="75"/>
      <c r="BG816" s="75"/>
      <c r="BH816" s="75"/>
      <c r="BR816" s="137"/>
    </row>
    <row r="817" spans="5:70" s="69" customFormat="1" ht="12.75" customHeight="1" x14ac:dyDescent="0.15">
      <c r="E817" s="73"/>
      <c r="F817" s="74"/>
      <c r="I817" s="75"/>
      <c r="J817" s="222"/>
      <c r="N817" s="70"/>
      <c r="R817" s="71"/>
      <c r="S817" s="71"/>
      <c r="T817" s="72"/>
      <c r="BA817" s="75"/>
      <c r="BB817" s="75"/>
      <c r="BC817" s="75"/>
      <c r="BD817" s="75"/>
      <c r="BE817" s="75"/>
      <c r="BF817" s="75"/>
      <c r="BG817" s="75"/>
      <c r="BH817" s="75"/>
      <c r="BR817" s="137"/>
    </row>
    <row r="818" spans="5:70" s="69" customFormat="1" ht="12.75" customHeight="1" x14ac:dyDescent="0.15">
      <c r="E818" s="73"/>
      <c r="F818" s="74"/>
      <c r="I818" s="75"/>
      <c r="J818" s="222"/>
      <c r="N818" s="70"/>
      <c r="R818" s="71"/>
      <c r="S818" s="71"/>
      <c r="T818" s="72"/>
      <c r="BA818" s="75"/>
      <c r="BB818" s="75"/>
      <c r="BC818" s="75"/>
      <c r="BD818" s="75"/>
      <c r="BE818" s="75"/>
      <c r="BF818" s="75"/>
      <c r="BG818" s="75"/>
      <c r="BH818" s="75"/>
      <c r="BR818" s="137"/>
    </row>
    <row r="819" spans="5:70" s="69" customFormat="1" ht="12.75" customHeight="1" x14ac:dyDescent="0.15">
      <c r="E819" s="73"/>
      <c r="F819" s="74"/>
      <c r="I819" s="75"/>
      <c r="J819" s="222"/>
      <c r="N819" s="70"/>
      <c r="R819" s="71"/>
      <c r="S819" s="71"/>
      <c r="T819" s="72"/>
      <c r="BA819" s="75"/>
      <c r="BB819" s="75"/>
      <c r="BC819" s="75"/>
      <c r="BD819" s="75"/>
      <c r="BE819" s="75"/>
      <c r="BF819" s="75"/>
      <c r="BG819" s="75"/>
      <c r="BH819" s="75"/>
      <c r="BR819" s="137"/>
    </row>
    <row r="820" spans="5:70" s="69" customFormat="1" ht="12.75" customHeight="1" x14ac:dyDescent="0.15">
      <c r="E820" s="73"/>
      <c r="F820" s="74"/>
      <c r="I820" s="75"/>
      <c r="J820" s="222"/>
      <c r="N820" s="70"/>
      <c r="R820" s="71"/>
      <c r="S820" s="71"/>
      <c r="T820" s="72"/>
      <c r="BA820" s="75"/>
      <c r="BB820" s="75"/>
      <c r="BC820" s="75"/>
      <c r="BD820" s="75"/>
      <c r="BE820" s="75"/>
      <c r="BF820" s="75"/>
      <c r="BG820" s="75"/>
      <c r="BH820" s="75"/>
      <c r="BR820" s="137"/>
    </row>
    <row r="821" spans="5:70" s="69" customFormat="1" ht="12.75" customHeight="1" x14ac:dyDescent="0.15">
      <c r="E821" s="73"/>
      <c r="F821" s="74"/>
      <c r="I821" s="75"/>
      <c r="J821" s="222"/>
      <c r="N821" s="70"/>
      <c r="R821" s="71"/>
      <c r="S821" s="71"/>
      <c r="T821" s="72"/>
      <c r="BA821" s="75"/>
      <c r="BB821" s="75"/>
      <c r="BC821" s="75"/>
      <c r="BD821" s="75"/>
      <c r="BE821" s="75"/>
      <c r="BF821" s="75"/>
      <c r="BG821" s="75"/>
      <c r="BH821" s="75"/>
      <c r="BR821" s="137"/>
    </row>
    <row r="822" spans="5:70" s="69" customFormat="1" ht="12.75" customHeight="1" x14ac:dyDescent="0.15">
      <c r="E822" s="73"/>
      <c r="F822" s="74"/>
      <c r="I822" s="75"/>
      <c r="J822" s="222"/>
      <c r="N822" s="70"/>
      <c r="R822" s="71"/>
      <c r="S822" s="71"/>
      <c r="T822" s="72"/>
      <c r="BA822" s="75"/>
      <c r="BB822" s="75"/>
      <c r="BC822" s="75"/>
      <c r="BD822" s="75"/>
      <c r="BE822" s="75"/>
      <c r="BF822" s="75"/>
      <c r="BG822" s="75"/>
      <c r="BH822" s="75"/>
      <c r="BR822" s="137"/>
    </row>
    <row r="823" spans="5:70" s="69" customFormat="1" ht="12.75" customHeight="1" x14ac:dyDescent="0.15">
      <c r="E823" s="73"/>
      <c r="F823" s="74"/>
      <c r="I823" s="75"/>
      <c r="J823" s="222"/>
      <c r="N823" s="70"/>
      <c r="R823" s="71"/>
      <c r="S823" s="71"/>
      <c r="T823" s="72"/>
      <c r="BA823" s="75"/>
      <c r="BB823" s="75"/>
      <c r="BC823" s="75"/>
      <c r="BD823" s="75"/>
      <c r="BE823" s="75"/>
      <c r="BF823" s="75"/>
      <c r="BG823" s="75"/>
      <c r="BH823" s="75"/>
      <c r="BR823" s="137"/>
    </row>
    <row r="824" spans="5:70" s="69" customFormat="1" ht="12.75" customHeight="1" x14ac:dyDescent="0.15">
      <c r="E824" s="73"/>
      <c r="F824" s="74"/>
      <c r="I824" s="75"/>
      <c r="J824" s="222"/>
      <c r="N824" s="70"/>
      <c r="R824" s="71"/>
      <c r="S824" s="71"/>
      <c r="T824" s="72"/>
      <c r="BA824" s="75"/>
      <c r="BB824" s="75"/>
      <c r="BC824" s="75"/>
      <c r="BD824" s="75"/>
      <c r="BE824" s="75"/>
      <c r="BF824" s="75"/>
      <c r="BG824" s="75"/>
      <c r="BH824" s="75"/>
      <c r="BR824" s="137"/>
    </row>
    <row r="825" spans="5:70" s="69" customFormat="1" ht="12.75" customHeight="1" x14ac:dyDescent="0.15">
      <c r="E825" s="73"/>
      <c r="F825" s="74"/>
      <c r="I825" s="75"/>
      <c r="J825" s="222"/>
      <c r="N825" s="70"/>
      <c r="R825" s="71"/>
      <c r="S825" s="71"/>
      <c r="T825" s="72"/>
      <c r="BA825" s="75"/>
      <c r="BB825" s="75"/>
      <c r="BC825" s="75"/>
      <c r="BD825" s="75"/>
      <c r="BE825" s="75"/>
      <c r="BF825" s="75"/>
      <c r="BG825" s="75"/>
      <c r="BH825" s="75"/>
      <c r="BR825" s="137"/>
    </row>
    <row r="826" spans="5:70" s="69" customFormat="1" ht="12.75" customHeight="1" x14ac:dyDescent="0.15">
      <c r="E826" s="73"/>
      <c r="F826" s="74"/>
      <c r="I826" s="75"/>
      <c r="J826" s="222"/>
      <c r="N826" s="70"/>
      <c r="R826" s="71"/>
      <c r="S826" s="71"/>
      <c r="T826" s="72"/>
      <c r="BA826" s="75"/>
      <c r="BB826" s="75"/>
      <c r="BC826" s="75"/>
      <c r="BD826" s="75"/>
      <c r="BE826" s="75"/>
      <c r="BF826" s="75"/>
      <c r="BG826" s="75"/>
      <c r="BH826" s="75"/>
      <c r="BR826" s="137"/>
    </row>
    <row r="827" spans="5:70" s="69" customFormat="1" ht="12.75" customHeight="1" x14ac:dyDescent="0.15">
      <c r="E827" s="73"/>
      <c r="F827" s="74"/>
      <c r="I827" s="75"/>
      <c r="J827" s="222"/>
      <c r="N827" s="70"/>
      <c r="R827" s="71"/>
      <c r="S827" s="71"/>
      <c r="T827" s="72"/>
      <c r="BA827" s="75"/>
      <c r="BB827" s="75"/>
      <c r="BC827" s="75"/>
      <c r="BD827" s="75"/>
      <c r="BE827" s="75"/>
      <c r="BF827" s="75"/>
      <c r="BG827" s="75"/>
      <c r="BH827" s="75"/>
      <c r="BR827" s="137"/>
    </row>
    <row r="828" spans="5:70" s="69" customFormat="1" ht="12.75" customHeight="1" x14ac:dyDescent="0.15">
      <c r="E828" s="73"/>
      <c r="F828" s="74"/>
      <c r="I828" s="75"/>
      <c r="J828" s="222"/>
      <c r="N828" s="70"/>
      <c r="R828" s="71"/>
      <c r="S828" s="71"/>
      <c r="T828" s="72"/>
      <c r="BA828" s="75"/>
      <c r="BB828" s="75"/>
      <c r="BC828" s="75"/>
      <c r="BD828" s="75"/>
      <c r="BE828" s="75"/>
      <c r="BF828" s="75"/>
      <c r="BG828" s="75"/>
      <c r="BH828" s="75"/>
      <c r="BR828" s="137"/>
    </row>
    <row r="829" spans="5:70" s="69" customFormat="1" ht="12.75" customHeight="1" x14ac:dyDescent="0.15">
      <c r="E829" s="73"/>
      <c r="F829" s="74"/>
      <c r="I829" s="75"/>
      <c r="J829" s="222"/>
      <c r="N829" s="70"/>
      <c r="R829" s="71"/>
      <c r="S829" s="71"/>
      <c r="T829" s="72"/>
      <c r="BA829" s="75"/>
      <c r="BB829" s="75"/>
      <c r="BC829" s="75"/>
      <c r="BD829" s="75"/>
      <c r="BE829" s="75"/>
      <c r="BF829" s="75"/>
      <c r="BG829" s="75"/>
      <c r="BH829" s="75"/>
      <c r="BR829" s="137"/>
    </row>
    <row r="830" spans="5:70" s="69" customFormat="1" ht="12.75" customHeight="1" x14ac:dyDescent="0.15">
      <c r="E830" s="73"/>
      <c r="F830" s="74"/>
      <c r="I830" s="75"/>
      <c r="J830" s="222"/>
      <c r="N830" s="70"/>
      <c r="R830" s="71"/>
      <c r="S830" s="71"/>
      <c r="T830" s="72"/>
      <c r="BA830" s="75"/>
      <c r="BB830" s="75"/>
      <c r="BC830" s="75"/>
      <c r="BD830" s="75"/>
      <c r="BE830" s="75"/>
      <c r="BF830" s="75"/>
      <c r="BG830" s="75"/>
      <c r="BH830" s="75"/>
      <c r="BR830" s="137"/>
    </row>
    <row r="831" spans="5:70" s="69" customFormat="1" ht="12.75" customHeight="1" x14ac:dyDescent="0.15">
      <c r="E831" s="73"/>
      <c r="F831" s="74"/>
      <c r="I831" s="75"/>
      <c r="J831" s="222"/>
      <c r="N831" s="70"/>
      <c r="R831" s="71"/>
      <c r="S831" s="71"/>
      <c r="T831" s="72"/>
      <c r="BA831" s="75"/>
      <c r="BB831" s="75"/>
      <c r="BC831" s="75"/>
      <c r="BD831" s="75"/>
      <c r="BE831" s="75"/>
      <c r="BF831" s="75"/>
      <c r="BG831" s="75"/>
      <c r="BH831" s="75"/>
      <c r="BR831" s="137"/>
    </row>
    <row r="832" spans="5:70" s="69" customFormat="1" ht="12.75" customHeight="1" x14ac:dyDescent="0.15">
      <c r="E832" s="73"/>
      <c r="F832" s="74"/>
      <c r="I832" s="75"/>
      <c r="J832" s="222"/>
      <c r="N832" s="70"/>
      <c r="R832" s="71"/>
      <c r="S832" s="71"/>
      <c r="T832" s="72"/>
      <c r="BA832" s="75"/>
      <c r="BB832" s="75"/>
      <c r="BC832" s="75"/>
      <c r="BD832" s="75"/>
      <c r="BE832" s="75"/>
      <c r="BF832" s="75"/>
      <c r="BG832" s="75"/>
      <c r="BH832" s="75"/>
      <c r="BR832" s="137"/>
    </row>
    <row r="833" spans="5:70" s="69" customFormat="1" ht="12.75" customHeight="1" x14ac:dyDescent="0.15">
      <c r="E833" s="73"/>
      <c r="F833" s="74"/>
      <c r="I833" s="75"/>
      <c r="J833" s="222"/>
      <c r="N833" s="70"/>
      <c r="R833" s="71"/>
      <c r="S833" s="71"/>
      <c r="T833" s="72"/>
      <c r="BA833" s="75"/>
      <c r="BB833" s="75"/>
      <c r="BC833" s="75"/>
      <c r="BD833" s="75"/>
      <c r="BE833" s="75"/>
      <c r="BF833" s="75"/>
      <c r="BG833" s="75"/>
      <c r="BH833" s="75"/>
      <c r="BR833" s="137"/>
    </row>
    <row r="834" spans="5:70" s="69" customFormat="1" ht="12.75" customHeight="1" x14ac:dyDescent="0.15">
      <c r="E834" s="73"/>
      <c r="F834" s="74"/>
      <c r="I834" s="75"/>
      <c r="J834" s="222"/>
      <c r="N834" s="70"/>
      <c r="R834" s="71"/>
      <c r="S834" s="71"/>
      <c r="T834" s="72"/>
      <c r="BA834" s="75"/>
      <c r="BB834" s="75"/>
      <c r="BC834" s="75"/>
      <c r="BD834" s="75"/>
      <c r="BE834" s="75"/>
      <c r="BF834" s="75"/>
      <c r="BG834" s="75"/>
      <c r="BH834" s="75"/>
      <c r="BR834" s="137"/>
    </row>
    <row r="835" spans="5:70" s="69" customFormat="1" ht="12.75" customHeight="1" x14ac:dyDescent="0.15">
      <c r="E835" s="73"/>
      <c r="F835" s="74"/>
      <c r="I835" s="75"/>
      <c r="J835" s="222"/>
      <c r="N835" s="70"/>
      <c r="R835" s="71"/>
      <c r="S835" s="71"/>
      <c r="T835" s="72"/>
      <c r="BA835" s="75"/>
      <c r="BB835" s="75"/>
      <c r="BC835" s="75"/>
      <c r="BD835" s="75"/>
      <c r="BE835" s="75"/>
      <c r="BF835" s="75"/>
      <c r="BG835" s="75"/>
      <c r="BH835" s="75"/>
      <c r="BR835" s="137"/>
    </row>
    <row r="836" spans="5:70" s="69" customFormat="1" ht="12.75" customHeight="1" x14ac:dyDescent="0.15">
      <c r="E836" s="73"/>
      <c r="F836" s="74"/>
      <c r="I836" s="75"/>
      <c r="J836" s="222"/>
      <c r="N836" s="70"/>
      <c r="R836" s="71"/>
      <c r="S836" s="71"/>
      <c r="T836" s="72"/>
      <c r="BA836" s="75"/>
      <c r="BB836" s="75"/>
      <c r="BC836" s="75"/>
      <c r="BD836" s="75"/>
      <c r="BE836" s="75"/>
      <c r="BF836" s="75"/>
      <c r="BG836" s="75"/>
      <c r="BH836" s="75"/>
      <c r="BR836" s="137"/>
    </row>
    <row r="837" spans="5:70" s="69" customFormat="1" ht="12.75" customHeight="1" x14ac:dyDescent="0.15">
      <c r="E837" s="73"/>
      <c r="F837" s="74"/>
      <c r="I837" s="75"/>
      <c r="J837" s="222"/>
      <c r="N837" s="70"/>
      <c r="R837" s="71"/>
      <c r="S837" s="71"/>
      <c r="T837" s="72"/>
      <c r="BA837" s="75"/>
      <c r="BB837" s="75"/>
      <c r="BC837" s="75"/>
      <c r="BD837" s="75"/>
      <c r="BE837" s="75"/>
      <c r="BF837" s="75"/>
      <c r="BG837" s="75"/>
      <c r="BH837" s="75"/>
      <c r="BR837" s="137"/>
    </row>
    <row r="838" spans="5:70" s="69" customFormat="1" ht="12.75" customHeight="1" x14ac:dyDescent="0.15">
      <c r="E838" s="73"/>
      <c r="F838" s="74"/>
      <c r="I838" s="75"/>
      <c r="J838" s="222"/>
      <c r="N838" s="70"/>
      <c r="R838" s="71"/>
      <c r="S838" s="71"/>
      <c r="T838" s="72"/>
      <c r="BA838" s="75"/>
      <c r="BB838" s="75"/>
      <c r="BC838" s="75"/>
      <c r="BD838" s="75"/>
      <c r="BE838" s="75"/>
      <c r="BF838" s="75"/>
      <c r="BG838" s="75"/>
      <c r="BH838" s="75"/>
      <c r="BR838" s="137"/>
    </row>
    <row r="839" spans="5:70" s="69" customFormat="1" ht="12.75" customHeight="1" x14ac:dyDescent="0.15">
      <c r="E839" s="73"/>
      <c r="F839" s="74"/>
      <c r="I839" s="75"/>
      <c r="J839" s="222"/>
      <c r="N839" s="70"/>
      <c r="R839" s="71"/>
      <c r="S839" s="71"/>
      <c r="T839" s="72"/>
      <c r="BA839" s="75"/>
      <c r="BB839" s="75"/>
      <c r="BC839" s="75"/>
      <c r="BD839" s="75"/>
      <c r="BE839" s="75"/>
      <c r="BF839" s="75"/>
      <c r="BG839" s="75"/>
      <c r="BH839" s="75"/>
      <c r="BR839" s="137"/>
    </row>
    <row r="840" spans="5:70" s="69" customFormat="1" ht="12.75" customHeight="1" x14ac:dyDescent="0.15">
      <c r="E840" s="73"/>
      <c r="F840" s="74"/>
      <c r="I840" s="75"/>
      <c r="J840" s="222"/>
      <c r="N840" s="70"/>
      <c r="R840" s="71"/>
      <c r="S840" s="71"/>
      <c r="T840" s="72"/>
      <c r="BA840" s="75"/>
      <c r="BB840" s="75"/>
      <c r="BC840" s="75"/>
      <c r="BD840" s="75"/>
      <c r="BE840" s="75"/>
      <c r="BF840" s="75"/>
      <c r="BG840" s="75"/>
      <c r="BH840" s="75"/>
      <c r="BR840" s="137"/>
    </row>
    <row r="841" spans="5:70" s="69" customFormat="1" ht="12.75" customHeight="1" x14ac:dyDescent="0.15">
      <c r="E841" s="73"/>
      <c r="F841" s="74"/>
      <c r="I841" s="75"/>
      <c r="J841" s="222"/>
      <c r="N841" s="70"/>
      <c r="R841" s="71"/>
      <c r="S841" s="71"/>
      <c r="T841" s="72"/>
      <c r="BA841" s="75"/>
      <c r="BB841" s="75"/>
      <c r="BC841" s="75"/>
      <c r="BD841" s="75"/>
      <c r="BE841" s="75"/>
      <c r="BF841" s="75"/>
      <c r="BG841" s="75"/>
      <c r="BH841" s="75"/>
      <c r="BR841" s="137"/>
    </row>
    <row r="842" spans="5:70" s="69" customFormat="1" ht="12.75" customHeight="1" x14ac:dyDescent="0.15">
      <c r="E842" s="73"/>
      <c r="F842" s="74"/>
      <c r="I842" s="75"/>
      <c r="J842" s="222"/>
      <c r="N842" s="70"/>
      <c r="R842" s="71"/>
      <c r="S842" s="71"/>
      <c r="T842" s="72"/>
      <c r="BA842" s="75"/>
      <c r="BB842" s="75"/>
      <c r="BC842" s="75"/>
      <c r="BD842" s="75"/>
      <c r="BE842" s="75"/>
      <c r="BF842" s="75"/>
      <c r="BG842" s="75"/>
      <c r="BH842" s="75"/>
      <c r="BR842" s="137"/>
    </row>
    <row r="843" spans="5:70" s="69" customFormat="1" ht="12.75" customHeight="1" x14ac:dyDescent="0.15">
      <c r="E843" s="73"/>
      <c r="F843" s="74"/>
      <c r="I843" s="75"/>
      <c r="J843" s="222"/>
      <c r="N843" s="70"/>
      <c r="R843" s="71"/>
      <c r="S843" s="71"/>
      <c r="T843" s="72"/>
      <c r="BA843" s="75"/>
      <c r="BB843" s="75"/>
      <c r="BC843" s="75"/>
      <c r="BD843" s="75"/>
      <c r="BE843" s="75"/>
      <c r="BF843" s="75"/>
      <c r="BG843" s="75"/>
      <c r="BH843" s="75"/>
      <c r="BR843" s="137"/>
    </row>
  </sheetData>
  <sheetProtection formatCells="0" formatColumns="0" formatRows="0" insertColumns="0" insertRows="0" deleteColumns="0" deleteRows="0"/>
  <phoneticPr fontId="3" type="noConversion"/>
  <pageMargins left="0.75" right="0.75" top="1" bottom="1" header="0.5" footer="0.5"/>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2"/>
  <sheetViews>
    <sheetView topLeftCell="AV1" workbookViewId="0">
      <selection activeCell="BK12" sqref="BK12"/>
    </sheetView>
  </sheetViews>
  <sheetFormatPr baseColWidth="10" defaultColWidth="8.83203125" defaultRowHeight="13" x14ac:dyDescent="0.15"/>
  <cols>
    <col min="2" max="2" width="15.6640625" customWidth="1"/>
    <col min="3" max="3" width="15.33203125" customWidth="1"/>
  </cols>
  <sheetData>
    <row r="1" spans="1:64" ht="15.75" customHeight="1" x14ac:dyDescent="0.2">
      <c r="A1" s="91" t="s">
        <v>216</v>
      </c>
      <c r="B1" s="91" t="s">
        <v>419</v>
      </c>
      <c r="C1" s="187">
        <f>BK12</f>
        <v>2.2700000000000001E-2</v>
      </c>
    </row>
    <row r="2" spans="1:64" ht="18" customHeight="1" x14ac:dyDescent="0.2">
      <c r="A2" s="91"/>
      <c r="B2" s="91" t="s">
        <v>420</v>
      </c>
      <c r="C2" s="187">
        <f>BK12</f>
        <v>2.2700000000000001E-2</v>
      </c>
    </row>
    <row r="3" spans="1:64" ht="20" customHeight="1" x14ac:dyDescent="0.2">
      <c r="B3" s="91" t="s">
        <v>421</v>
      </c>
      <c r="C3" s="91">
        <f>COUNT(BK12)</f>
        <v>1</v>
      </c>
    </row>
    <row r="5" spans="1:64" ht="19" x14ac:dyDescent="0.25">
      <c r="A5" s="188"/>
      <c r="B5" s="141"/>
      <c r="C5" s="141"/>
      <c r="D5" s="141"/>
      <c r="E5" s="141"/>
      <c r="F5" s="141"/>
      <c r="G5" s="141"/>
      <c r="H5" s="141"/>
      <c r="I5" s="141"/>
      <c r="J5" s="141"/>
      <c r="K5" s="141"/>
      <c r="L5" s="141"/>
      <c r="M5" s="141"/>
      <c r="N5" s="141"/>
      <c r="O5" s="141"/>
      <c r="P5" s="141"/>
      <c r="Q5" s="141"/>
      <c r="R5" s="141"/>
      <c r="S5" s="141"/>
      <c r="T5" s="141"/>
      <c r="U5" s="141"/>
      <c r="V5" s="142" t="s">
        <v>51</v>
      </c>
      <c r="W5" s="143"/>
      <c r="X5" s="143"/>
      <c r="Y5" s="143"/>
      <c r="Z5" s="143"/>
      <c r="AA5" s="143"/>
      <c r="AB5" s="143"/>
      <c r="AC5" s="143"/>
      <c r="AD5" s="143"/>
      <c r="AE5" s="143"/>
      <c r="AF5" s="143"/>
      <c r="AG5" s="143"/>
      <c r="AH5" s="144" t="s">
        <v>52</v>
      </c>
      <c r="AI5" s="143"/>
      <c r="AJ5" s="143"/>
      <c r="AK5" s="143"/>
      <c r="AL5" s="143"/>
      <c r="AM5" s="143"/>
      <c r="AN5" s="143"/>
      <c r="AO5" s="145" t="s">
        <v>53</v>
      </c>
      <c r="AP5" s="143"/>
      <c r="AQ5" s="143"/>
      <c r="AR5" s="143"/>
      <c r="AS5" s="143"/>
      <c r="AT5" s="143"/>
      <c r="AU5" s="146" t="s">
        <v>54</v>
      </c>
      <c r="AV5" s="147" t="s">
        <v>56</v>
      </c>
      <c r="AW5" s="148"/>
      <c r="AX5" s="148"/>
      <c r="AY5" s="148"/>
      <c r="AZ5" s="148"/>
      <c r="BA5" s="148"/>
      <c r="BB5" s="148"/>
      <c r="BC5" s="148"/>
      <c r="BD5" s="149" t="s">
        <v>55</v>
      </c>
      <c r="BE5" s="148"/>
      <c r="BF5" s="148"/>
      <c r="BG5" s="148"/>
      <c r="BH5" s="148"/>
      <c r="BI5" s="148"/>
      <c r="BJ5" s="148"/>
      <c r="BK5" s="150" t="s">
        <v>216</v>
      </c>
      <c r="BL5" s="150" t="s">
        <v>216</v>
      </c>
    </row>
    <row r="6" spans="1:64" ht="19" x14ac:dyDescent="0.25">
      <c r="A6" s="83"/>
      <c r="B6" s="83"/>
      <c r="C6" s="83"/>
      <c r="D6" s="83"/>
      <c r="E6" s="83"/>
      <c r="F6" s="83"/>
      <c r="G6" s="83"/>
      <c r="H6" s="83"/>
      <c r="I6" s="83"/>
      <c r="J6" s="83"/>
      <c r="K6" s="83"/>
      <c r="L6" s="83"/>
      <c r="M6" s="83"/>
      <c r="N6" s="83"/>
      <c r="O6" s="83"/>
      <c r="P6" s="83"/>
      <c r="Q6" s="83"/>
      <c r="R6" s="83"/>
      <c r="S6" s="83"/>
      <c r="T6" s="83"/>
      <c r="U6" s="83"/>
      <c r="V6" s="152" t="s">
        <v>27</v>
      </c>
      <c r="W6" s="152" t="s">
        <v>27</v>
      </c>
      <c r="X6" s="152" t="s">
        <v>27</v>
      </c>
      <c r="Y6" s="152" t="s">
        <v>27</v>
      </c>
      <c r="Z6" s="152" t="s">
        <v>27</v>
      </c>
      <c r="AA6" s="152" t="s">
        <v>27</v>
      </c>
      <c r="AB6" s="152" t="s">
        <v>27</v>
      </c>
      <c r="AC6" s="152" t="s">
        <v>27</v>
      </c>
      <c r="AD6" s="152" t="s">
        <v>27</v>
      </c>
      <c r="AE6" s="152" t="s">
        <v>27</v>
      </c>
      <c r="AF6" s="152" t="s">
        <v>27</v>
      </c>
      <c r="AG6" s="152" t="s">
        <v>27</v>
      </c>
      <c r="AH6" s="153" t="s">
        <v>27</v>
      </c>
      <c r="AI6" s="153" t="s">
        <v>27</v>
      </c>
      <c r="AJ6" s="153" t="s">
        <v>27</v>
      </c>
      <c r="AK6" s="153" t="s">
        <v>27</v>
      </c>
      <c r="AL6" s="153" t="s">
        <v>27</v>
      </c>
      <c r="AM6" s="153" t="s">
        <v>27</v>
      </c>
      <c r="AN6" s="153" t="s">
        <v>27</v>
      </c>
      <c r="AO6" s="154" t="s">
        <v>27</v>
      </c>
      <c r="AP6" s="154" t="s">
        <v>27</v>
      </c>
      <c r="AQ6" s="154" t="s">
        <v>27</v>
      </c>
      <c r="AR6" s="154" t="s">
        <v>27</v>
      </c>
      <c r="AS6" s="154" t="s">
        <v>27</v>
      </c>
      <c r="AT6" s="154" t="s">
        <v>27</v>
      </c>
      <c r="AU6" s="155" t="s">
        <v>27</v>
      </c>
      <c r="AV6" s="156"/>
      <c r="AW6" s="157"/>
      <c r="AX6" s="157"/>
      <c r="AY6" s="157"/>
      <c r="AZ6" s="157"/>
      <c r="BA6" s="157"/>
      <c r="BB6" s="157"/>
      <c r="BC6" s="157"/>
      <c r="BD6" s="158"/>
      <c r="BE6" s="159"/>
      <c r="BF6" s="159"/>
      <c r="BG6" s="159"/>
      <c r="BH6" s="159"/>
      <c r="BI6" s="159"/>
      <c r="BJ6" s="159"/>
      <c r="BK6" s="189"/>
      <c r="BL6" s="189"/>
    </row>
    <row r="7" spans="1:64" ht="70" x14ac:dyDescent="0.15">
      <c r="A7" s="160" t="s">
        <v>67</v>
      </c>
      <c r="B7" s="160" t="s">
        <v>259</v>
      </c>
      <c r="C7" s="160" t="s">
        <v>260</v>
      </c>
      <c r="D7" s="160" t="s">
        <v>261</v>
      </c>
      <c r="E7" s="160" t="s">
        <v>262</v>
      </c>
      <c r="F7" s="160" t="s">
        <v>263</v>
      </c>
      <c r="G7" s="160" t="s">
        <v>264</v>
      </c>
      <c r="H7" s="160" t="s">
        <v>265</v>
      </c>
      <c r="I7" s="160" t="s">
        <v>266</v>
      </c>
      <c r="J7" s="160" t="s">
        <v>267</v>
      </c>
      <c r="K7" s="160" t="s">
        <v>268</v>
      </c>
      <c r="L7" s="160" t="s">
        <v>269</v>
      </c>
      <c r="M7" s="160" t="s">
        <v>270</v>
      </c>
      <c r="N7" s="160" t="s">
        <v>271</v>
      </c>
      <c r="O7" s="160" t="s">
        <v>272</v>
      </c>
      <c r="P7" s="160" t="s">
        <v>273</v>
      </c>
      <c r="Q7" s="160" t="s">
        <v>274</v>
      </c>
      <c r="R7" s="160" t="s">
        <v>275</v>
      </c>
      <c r="S7" s="160" t="s">
        <v>276</v>
      </c>
      <c r="T7" s="160" t="s">
        <v>277</v>
      </c>
      <c r="U7" s="160" t="s">
        <v>278</v>
      </c>
      <c r="V7" s="161" t="s">
        <v>45</v>
      </c>
      <c r="W7" s="161" t="s">
        <v>46</v>
      </c>
      <c r="X7" s="161" t="s">
        <v>47</v>
      </c>
      <c r="Y7" s="161" t="s">
        <v>405</v>
      </c>
      <c r="Z7" s="161" t="s">
        <v>48</v>
      </c>
      <c r="AA7" s="161" t="s">
        <v>49</v>
      </c>
      <c r="AB7" s="161" t="s">
        <v>36</v>
      </c>
      <c r="AC7" s="161" t="s">
        <v>406</v>
      </c>
      <c r="AD7" s="161" t="s">
        <v>37</v>
      </c>
      <c r="AE7" s="161" t="s">
        <v>38</v>
      </c>
      <c r="AF7" s="161" t="s">
        <v>50</v>
      </c>
      <c r="AG7" s="161" t="s">
        <v>39</v>
      </c>
      <c r="AH7" s="162" t="s">
        <v>407</v>
      </c>
      <c r="AI7" s="162" t="s">
        <v>408</v>
      </c>
      <c r="AJ7" s="162" t="s">
        <v>409</v>
      </c>
      <c r="AK7" s="162" t="s">
        <v>410</v>
      </c>
      <c r="AL7" s="162" t="s">
        <v>411</v>
      </c>
      <c r="AM7" s="162" t="s">
        <v>412</v>
      </c>
      <c r="AN7" s="162" t="s">
        <v>413</v>
      </c>
      <c r="AO7" s="163" t="s">
        <v>40</v>
      </c>
      <c r="AP7" s="163" t="s">
        <v>41</v>
      </c>
      <c r="AQ7" s="163" t="s">
        <v>43</v>
      </c>
      <c r="AR7" s="163" t="s">
        <v>414</v>
      </c>
      <c r="AS7" s="163" t="s">
        <v>415</v>
      </c>
      <c r="AT7" s="163" t="s">
        <v>42</v>
      </c>
      <c r="AU7" s="164" t="s">
        <v>416</v>
      </c>
      <c r="AV7" s="165" t="s">
        <v>28</v>
      </c>
      <c r="AW7" s="165" t="s">
        <v>29</v>
      </c>
      <c r="AX7" s="165" t="s">
        <v>30</v>
      </c>
      <c r="AY7" s="165" t="s">
        <v>32</v>
      </c>
      <c r="AZ7" s="165" t="s">
        <v>289</v>
      </c>
      <c r="BA7" s="165" t="s">
        <v>33</v>
      </c>
      <c r="BB7" s="165" t="s">
        <v>168</v>
      </c>
      <c r="BC7" s="165" t="s">
        <v>44</v>
      </c>
      <c r="BD7" s="166" t="s">
        <v>31</v>
      </c>
      <c r="BE7" s="166" t="s">
        <v>174</v>
      </c>
      <c r="BF7" s="166" t="s">
        <v>290</v>
      </c>
      <c r="BG7" s="166" t="s">
        <v>291</v>
      </c>
      <c r="BH7" s="166" t="s">
        <v>170</v>
      </c>
      <c r="BI7" s="166" t="s">
        <v>169</v>
      </c>
      <c r="BJ7" s="166" t="s">
        <v>292</v>
      </c>
      <c r="BK7" s="167" t="s">
        <v>57</v>
      </c>
      <c r="BL7" s="150" t="s">
        <v>417</v>
      </c>
    </row>
    <row r="8" spans="1:64" ht="14" x14ac:dyDescent="0.2">
      <c r="A8" s="190" t="s">
        <v>313</v>
      </c>
      <c r="B8" s="169" t="s">
        <v>331</v>
      </c>
      <c r="C8" s="169" t="s">
        <v>395</v>
      </c>
      <c r="D8" s="169" t="s">
        <v>333</v>
      </c>
      <c r="E8" s="169">
        <v>0</v>
      </c>
      <c r="F8" s="195">
        <v>2</v>
      </c>
      <c r="G8" s="169">
        <v>195</v>
      </c>
      <c r="H8" s="169" t="s">
        <v>378</v>
      </c>
      <c r="I8" s="169">
        <v>0.1</v>
      </c>
      <c r="J8" s="169">
        <v>5065</v>
      </c>
      <c r="K8" s="169" t="s">
        <v>361</v>
      </c>
      <c r="L8" s="169">
        <v>2017</v>
      </c>
      <c r="M8" s="169" t="s">
        <v>367</v>
      </c>
      <c r="N8" s="169">
        <v>22</v>
      </c>
      <c r="O8" s="169">
        <v>22</v>
      </c>
      <c r="P8" s="169">
        <v>1500</v>
      </c>
      <c r="Q8" s="169">
        <v>-103</v>
      </c>
      <c r="R8" s="169">
        <v>-63.5</v>
      </c>
      <c r="S8" s="169" t="s">
        <v>280</v>
      </c>
      <c r="T8" s="169" t="s">
        <v>281</v>
      </c>
      <c r="U8" s="169" t="s">
        <v>368</v>
      </c>
      <c r="V8" s="170">
        <v>72.566999999999993</v>
      </c>
      <c r="W8" s="170">
        <v>-8888</v>
      </c>
      <c r="X8" s="170">
        <v>21.579000000000001</v>
      </c>
      <c r="Y8" s="170">
        <v>1.589</v>
      </c>
      <c r="Z8" s="170">
        <v>4.3319999999999999</v>
      </c>
      <c r="AA8" s="170">
        <v>16.376000000000001</v>
      </c>
      <c r="AB8" s="170">
        <v>-8888</v>
      </c>
      <c r="AC8" s="170">
        <v>15.186</v>
      </c>
      <c r="AD8" s="170">
        <v>2.415</v>
      </c>
      <c r="AE8" s="170">
        <v>31.888999999999999</v>
      </c>
      <c r="AF8" s="170">
        <v>0.878</v>
      </c>
      <c r="AG8" s="170">
        <v>1.0369999999999999</v>
      </c>
      <c r="AH8" s="170">
        <v>67.168999999999997</v>
      </c>
      <c r="AI8" s="170">
        <v>-8888</v>
      </c>
      <c r="AJ8" s="170">
        <v>5.3979999999999997</v>
      </c>
      <c r="AK8" s="170">
        <v>-8888</v>
      </c>
      <c r="AL8" s="170">
        <v>-8888</v>
      </c>
      <c r="AM8" s="170">
        <v>16.463999999999999</v>
      </c>
      <c r="AN8" s="170">
        <v>5.1150000000000002</v>
      </c>
      <c r="AO8" s="170">
        <v>-8888</v>
      </c>
      <c r="AP8" s="170">
        <v>-8888</v>
      </c>
      <c r="AQ8" s="170">
        <v>-8888</v>
      </c>
      <c r="AR8" s="170">
        <v>0.98099999999999998</v>
      </c>
      <c r="AS8" s="170">
        <v>4.0529999999999999</v>
      </c>
      <c r="AT8" s="170">
        <v>-8888</v>
      </c>
      <c r="AU8" s="170">
        <v>-8888</v>
      </c>
      <c r="AV8" s="170">
        <v>94.146000000000001</v>
      </c>
      <c r="AW8" s="170">
        <v>20.227</v>
      </c>
      <c r="AX8" s="170">
        <v>53.475000000000001</v>
      </c>
      <c r="AY8" s="170">
        <v>147.62100000000001</v>
      </c>
      <c r="AZ8" s="170">
        <v>73.701999999999998</v>
      </c>
      <c r="BA8" s="170">
        <v>95.281000000000006</v>
      </c>
      <c r="BB8" s="170">
        <v>167.84800000000001</v>
      </c>
      <c r="BC8" s="170">
        <v>54.512</v>
      </c>
      <c r="BD8" s="191">
        <v>1.31</v>
      </c>
      <c r="BE8" s="191">
        <v>0.73</v>
      </c>
      <c r="BF8" s="191">
        <v>0.27</v>
      </c>
      <c r="BG8" s="191">
        <v>1.28</v>
      </c>
      <c r="BH8" s="191">
        <v>0.12</v>
      </c>
      <c r="BI8" s="191">
        <v>0.88</v>
      </c>
      <c r="BJ8" s="191">
        <v>0.43</v>
      </c>
      <c r="BK8" s="171"/>
      <c r="BL8" s="171"/>
    </row>
    <row r="9" spans="1:64" ht="14" x14ac:dyDescent="0.2">
      <c r="A9" s="190" t="s">
        <v>314</v>
      </c>
      <c r="B9" s="169" t="s">
        <v>331</v>
      </c>
      <c r="C9" s="169" t="s">
        <v>395</v>
      </c>
      <c r="D9" s="169" t="s">
        <v>333</v>
      </c>
      <c r="E9" s="169">
        <v>0</v>
      </c>
      <c r="F9" s="195">
        <v>2</v>
      </c>
      <c r="G9" s="169">
        <v>195</v>
      </c>
      <c r="H9" s="169" t="s">
        <v>378</v>
      </c>
      <c r="I9" s="169">
        <v>0.1</v>
      </c>
      <c r="J9" s="169">
        <v>5065</v>
      </c>
      <c r="K9" s="169" t="s">
        <v>361</v>
      </c>
      <c r="L9" s="169">
        <v>2017</v>
      </c>
      <c r="M9" s="169" t="s">
        <v>367</v>
      </c>
      <c r="N9" s="169">
        <v>22</v>
      </c>
      <c r="O9" s="169">
        <v>22</v>
      </c>
      <c r="P9" s="169">
        <v>1500</v>
      </c>
      <c r="Q9" s="169">
        <v>-103</v>
      </c>
      <c r="R9" s="169">
        <v>-63.5</v>
      </c>
      <c r="S9" s="169" t="s">
        <v>280</v>
      </c>
      <c r="T9" s="169" t="s">
        <v>281</v>
      </c>
      <c r="U9" s="169" t="s">
        <v>368</v>
      </c>
      <c r="V9" s="170">
        <v>70.272999999999996</v>
      </c>
      <c r="W9" s="170">
        <v>-8888</v>
      </c>
      <c r="X9" s="170">
        <v>21.388999999999999</v>
      </c>
      <c r="Y9" s="170">
        <v>1.5569999999999999</v>
      </c>
      <c r="Z9" s="170">
        <v>4.3550000000000004</v>
      </c>
      <c r="AA9" s="170">
        <v>16.670999999999999</v>
      </c>
      <c r="AB9" s="170">
        <v>-8888</v>
      </c>
      <c r="AC9" s="170">
        <v>15.074</v>
      </c>
      <c r="AD9" s="170">
        <v>2.4159999999999999</v>
      </c>
      <c r="AE9" s="170">
        <v>31.76</v>
      </c>
      <c r="AF9" s="170">
        <v>0.94</v>
      </c>
      <c r="AG9" s="170">
        <v>0.999</v>
      </c>
      <c r="AH9" s="170">
        <v>64.947000000000003</v>
      </c>
      <c r="AI9" s="170">
        <v>-8888</v>
      </c>
      <c r="AJ9" s="170">
        <v>5.3259999999999996</v>
      </c>
      <c r="AK9" s="170">
        <v>-8888</v>
      </c>
      <c r="AL9" s="170">
        <v>-8888</v>
      </c>
      <c r="AM9" s="170">
        <v>16.271999999999998</v>
      </c>
      <c r="AN9" s="170">
        <v>5.117</v>
      </c>
      <c r="AO9" s="170">
        <v>-8888</v>
      </c>
      <c r="AP9" s="170">
        <v>-8888</v>
      </c>
      <c r="AQ9" s="170">
        <v>-8888</v>
      </c>
      <c r="AR9" s="170">
        <v>0.63600000000000001</v>
      </c>
      <c r="AS9" s="170">
        <v>4.2539999999999996</v>
      </c>
      <c r="AT9" s="170">
        <v>-8888</v>
      </c>
      <c r="AU9" s="170">
        <v>-8888</v>
      </c>
      <c r="AV9" s="170">
        <v>91.662000000000006</v>
      </c>
      <c r="AW9" s="170">
        <v>20.045999999999999</v>
      </c>
      <c r="AX9" s="170">
        <v>53.725999999999999</v>
      </c>
      <c r="AY9" s="170">
        <v>145.38800000000001</v>
      </c>
      <c r="AZ9" s="170">
        <v>73.772000000000006</v>
      </c>
      <c r="BA9" s="170">
        <v>95.161000000000001</v>
      </c>
      <c r="BB9" s="170">
        <v>165.434</v>
      </c>
      <c r="BC9" s="170">
        <v>54.725000000000001</v>
      </c>
      <c r="BD9" s="191">
        <v>1.35</v>
      </c>
      <c r="BE9" s="191">
        <v>0.73</v>
      </c>
      <c r="BF9" s="191">
        <v>0.27</v>
      </c>
      <c r="BG9" s="191">
        <v>1.24</v>
      </c>
      <c r="BH9" s="191">
        <v>0.12</v>
      </c>
      <c r="BI9" s="191">
        <v>0.88</v>
      </c>
      <c r="BJ9" s="191">
        <v>0.42</v>
      </c>
      <c r="BK9" s="171"/>
      <c r="BL9" s="171"/>
    </row>
    <row r="10" spans="1:64" x14ac:dyDescent="0.15">
      <c r="A10" s="192"/>
      <c r="B10" s="174"/>
      <c r="C10" s="173"/>
      <c r="D10" s="173"/>
      <c r="E10" s="173"/>
      <c r="F10" s="173"/>
      <c r="G10" s="173"/>
      <c r="H10" s="173"/>
      <c r="I10" s="173"/>
      <c r="J10" s="173"/>
      <c r="K10" s="173"/>
      <c r="L10" s="173"/>
      <c r="M10" s="173"/>
      <c r="N10" s="173"/>
      <c r="O10" s="173"/>
      <c r="P10" s="173"/>
      <c r="Q10" s="173"/>
      <c r="R10" s="173"/>
      <c r="S10" s="173"/>
      <c r="T10" s="173"/>
      <c r="U10" s="175" t="s">
        <v>22</v>
      </c>
      <c r="V10" s="174">
        <f t="shared" ref="V10:AT10" si="0">ROUND(AVERAGE(V8:V9),3)</f>
        <v>71.42</v>
      </c>
      <c r="W10" s="174">
        <f t="shared" si="0"/>
        <v>-8888</v>
      </c>
      <c r="X10" s="174">
        <f t="shared" si="0"/>
        <v>21.484000000000002</v>
      </c>
      <c r="Y10" s="174">
        <f t="shared" si="0"/>
        <v>1.573</v>
      </c>
      <c r="Z10" s="174">
        <f t="shared" si="0"/>
        <v>4.3440000000000003</v>
      </c>
      <c r="AA10" s="174">
        <f t="shared" si="0"/>
        <v>16.524000000000001</v>
      </c>
      <c r="AB10" s="174">
        <f t="shared" si="0"/>
        <v>-8888</v>
      </c>
      <c r="AC10" s="174">
        <f t="shared" si="0"/>
        <v>15.13</v>
      </c>
      <c r="AD10" s="174">
        <f t="shared" si="0"/>
        <v>2.4159999999999999</v>
      </c>
      <c r="AE10" s="174">
        <f t="shared" si="0"/>
        <v>31.824999999999999</v>
      </c>
      <c r="AF10" s="174">
        <f t="shared" si="0"/>
        <v>0.90900000000000003</v>
      </c>
      <c r="AG10" s="174">
        <f t="shared" si="0"/>
        <v>1.018</v>
      </c>
      <c r="AH10" s="174">
        <f t="shared" si="0"/>
        <v>66.058000000000007</v>
      </c>
      <c r="AI10" s="174">
        <f t="shared" si="0"/>
        <v>-8888</v>
      </c>
      <c r="AJ10" s="174">
        <f t="shared" si="0"/>
        <v>5.3620000000000001</v>
      </c>
      <c r="AK10" s="174">
        <f t="shared" si="0"/>
        <v>-8888</v>
      </c>
      <c r="AL10" s="174">
        <f t="shared" si="0"/>
        <v>-8888</v>
      </c>
      <c r="AM10" s="174">
        <f t="shared" si="0"/>
        <v>16.367999999999999</v>
      </c>
      <c r="AN10" s="174">
        <f t="shared" si="0"/>
        <v>5.1159999999999997</v>
      </c>
      <c r="AO10" s="174">
        <f t="shared" si="0"/>
        <v>-8888</v>
      </c>
      <c r="AP10" s="174">
        <f t="shared" si="0"/>
        <v>-8888</v>
      </c>
      <c r="AQ10" s="174">
        <f t="shared" si="0"/>
        <v>-8888</v>
      </c>
      <c r="AR10" s="174">
        <f t="shared" si="0"/>
        <v>0.80900000000000005</v>
      </c>
      <c r="AS10" s="174">
        <f t="shared" si="0"/>
        <v>4.1539999999999999</v>
      </c>
      <c r="AT10" s="174">
        <f t="shared" si="0"/>
        <v>-8888</v>
      </c>
      <c r="AU10" s="174">
        <f t="shared" ref="AU10:BJ10" si="1">AVERAGE(AU8:AU9)</f>
        <v>-8888</v>
      </c>
      <c r="AV10" s="174">
        <f t="shared" si="1"/>
        <v>92.903999999999996</v>
      </c>
      <c r="AW10" s="174">
        <f t="shared" si="1"/>
        <v>20.136499999999998</v>
      </c>
      <c r="AX10" s="174">
        <f t="shared" si="1"/>
        <v>53.600499999999997</v>
      </c>
      <c r="AY10" s="174">
        <f t="shared" si="1"/>
        <v>146.50450000000001</v>
      </c>
      <c r="AZ10" s="174">
        <f t="shared" si="1"/>
        <v>73.736999999999995</v>
      </c>
      <c r="BA10" s="174">
        <f t="shared" si="1"/>
        <v>95.221000000000004</v>
      </c>
      <c r="BB10" s="174">
        <f t="shared" si="1"/>
        <v>166.64100000000002</v>
      </c>
      <c r="BC10" s="174">
        <f t="shared" si="1"/>
        <v>54.618499999999997</v>
      </c>
      <c r="BD10" s="175">
        <f t="shared" si="1"/>
        <v>1.33</v>
      </c>
      <c r="BE10" s="175">
        <f t="shared" si="1"/>
        <v>0.73</v>
      </c>
      <c r="BF10" s="175">
        <f t="shared" si="1"/>
        <v>0.27</v>
      </c>
      <c r="BG10" s="175">
        <f t="shared" si="1"/>
        <v>1.26</v>
      </c>
      <c r="BH10" s="175">
        <f t="shared" si="1"/>
        <v>0.12</v>
      </c>
      <c r="BI10" s="175">
        <f t="shared" si="1"/>
        <v>0.88</v>
      </c>
      <c r="BJ10" s="175">
        <f t="shared" si="1"/>
        <v>0.42499999999999999</v>
      </c>
      <c r="BK10" s="176"/>
      <c r="BL10" s="176"/>
    </row>
    <row r="11" spans="1:64" x14ac:dyDescent="0.15">
      <c r="A11" s="193"/>
      <c r="B11" s="179"/>
      <c r="C11" s="178"/>
      <c r="D11" s="178"/>
      <c r="E11" s="178"/>
      <c r="F11" s="178"/>
      <c r="G11" s="178"/>
      <c r="H11" s="178"/>
      <c r="I11" s="178"/>
      <c r="J11" s="178"/>
      <c r="K11" s="178"/>
      <c r="L11" s="178"/>
      <c r="M11" s="178"/>
      <c r="N11" s="178"/>
      <c r="O11" s="178"/>
      <c r="P11" s="178"/>
      <c r="Q11" s="178"/>
      <c r="R11" s="178"/>
      <c r="S11" s="178"/>
      <c r="T11" s="178"/>
      <c r="U11" s="180" t="s">
        <v>418</v>
      </c>
      <c r="V11" s="179">
        <f t="shared" ref="V11:AT11" si="2">ROUND(STDEV(V8:V9),3)</f>
        <v>1.6220000000000001</v>
      </c>
      <c r="W11" s="179">
        <f t="shared" si="2"/>
        <v>0</v>
      </c>
      <c r="X11" s="179">
        <f t="shared" si="2"/>
        <v>0.13400000000000001</v>
      </c>
      <c r="Y11" s="179">
        <f t="shared" si="2"/>
        <v>2.3E-2</v>
      </c>
      <c r="Z11" s="179">
        <f t="shared" si="2"/>
        <v>1.6E-2</v>
      </c>
      <c r="AA11" s="179">
        <f t="shared" si="2"/>
        <v>0.20899999999999999</v>
      </c>
      <c r="AB11" s="179">
        <f t="shared" si="2"/>
        <v>0</v>
      </c>
      <c r="AC11" s="179">
        <f t="shared" si="2"/>
        <v>7.9000000000000001E-2</v>
      </c>
      <c r="AD11" s="179">
        <f t="shared" si="2"/>
        <v>1E-3</v>
      </c>
      <c r="AE11" s="179">
        <f t="shared" si="2"/>
        <v>9.0999999999999998E-2</v>
      </c>
      <c r="AF11" s="179">
        <f t="shared" si="2"/>
        <v>4.3999999999999997E-2</v>
      </c>
      <c r="AG11" s="179">
        <f t="shared" si="2"/>
        <v>2.7E-2</v>
      </c>
      <c r="AH11" s="179">
        <f t="shared" si="2"/>
        <v>1.571</v>
      </c>
      <c r="AI11" s="179">
        <f t="shared" si="2"/>
        <v>0</v>
      </c>
      <c r="AJ11" s="179">
        <f t="shared" si="2"/>
        <v>5.0999999999999997E-2</v>
      </c>
      <c r="AK11" s="179">
        <f t="shared" si="2"/>
        <v>0</v>
      </c>
      <c r="AL11" s="179">
        <f t="shared" si="2"/>
        <v>0</v>
      </c>
      <c r="AM11" s="179">
        <f t="shared" si="2"/>
        <v>0.13600000000000001</v>
      </c>
      <c r="AN11" s="179">
        <f t="shared" si="2"/>
        <v>1E-3</v>
      </c>
      <c r="AO11" s="179">
        <f t="shared" si="2"/>
        <v>0</v>
      </c>
      <c r="AP11" s="179">
        <f t="shared" si="2"/>
        <v>0</v>
      </c>
      <c r="AQ11" s="179">
        <f t="shared" si="2"/>
        <v>0</v>
      </c>
      <c r="AR11" s="179">
        <f t="shared" si="2"/>
        <v>0.24399999999999999</v>
      </c>
      <c r="AS11" s="179">
        <f t="shared" si="2"/>
        <v>0.14199999999999999</v>
      </c>
      <c r="AT11" s="179">
        <f t="shared" si="2"/>
        <v>0</v>
      </c>
      <c r="AU11" s="179">
        <f t="shared" ref="AU11:BJ11" si="3">STDEV(AU8:AU9)</f>
        <v>0</v>
      </c>
      <c r="AV11" s="180">
        <f t="shared" si="3"/>
        <v>1.7564532444673804</v>
      </c>
      <c r="AW11" s="180">
        <f t="shared" si="3"/>
        <v>0.12798632739476576</v>
      </c>
      <c r="AX11" s="180">
        <f t="shared" si="3"/>
        <v>0.1774838020778218</v>
      </c>
      <c r="AY11" s="180">
        <f t="shared" si="3"/>
        <v>1.5789694423895635</v>
      </c>
      <c r="AZ11" s="180">
        <f t="shared" si="3"/>
        <v>4.949747468306355E-2</v>
      </c>
      <c r="BA11" s="180">
        <f t="shared" si="3"/>
        <v>8.4852813742388913E-2</v>
      </c>
      <c r="BB11" s="180">
        <f t="shared" si="3"/>
        <v>1.7069557697843369</v>
      </c>
      <c r="BC11" s="180">
        <f t="shared" si="3"/>
        <v>0.15061374439273531</v>
      </c>
      <c r="BD11" s="180">
        <f t="shared" si="3"/>
        <v>2.8284271247461926E-2</v>
      </c>
      <c r="BE11" s="180">
        <f t="shared" si="3"/>
        <v>0</v>
      </c>
      <c r="BF11" s="180">
        <f t="shared" si="3"/>
        <v>0</v>
      </c>
      <c r="BG11" s="180">
        <f t="shared" si="3"/>
        <v>2.8284271247461926E-2</v>
      </c>
      <c r="BH11" s="180">
        <f t="shared" si="3"/>
        <v>0</v>
      </c>
      <c r="BI11" s="180">
        <f t="shared" si="3"/>
        <v>0</v>
      </c>
      <c r="BJ11" s="180">
        <f t="shared" si="3"/>
        <v>7.0710678118654814E-3</v>
      </c>
      <c r="BK11" s="181"/>
      <c r="BL11" s="181"/>
    </row>
    <row r="12" spans="1:64" x14ac:dyDescent="0.15">
      <c r="A12" s="194"/>
      <c r="B12" s="183"/>
      <c r="C12" s="183"/>
      <c r="D12" s="183"/>
      <c r="E12" s="183"/>
      <c r="F12" s="183"/>
      <c r="G12" s="183"/>
      <c r="H12" s="183"/>
      <c r="I12" s="183"/>
      <c r="J12" s="183"/>
      <c r="K12" s="183"/>
      <c r="L12" s="183"/>
      <c r="M12" s="183"/>
      <c r="N12" s="183"/>
      <c r="O12" s="183"/>
      <c r="P12" s="183"/>
      <c r="Q12" s="183"/>
      <c r="R12" s="183"/>
      <c r="S12" s="183"/>
      <c r="T12" s="183"/>
      <c r="U12" s="184" t="s">
        <v>216</v>
      </c>
      <c r="V12" s="185">
        <f t="shared" ref="V12:BJ12" si="4">ROUND((V11/V10),4)</f>
        <v>2.2700000000000001E-2</v>
      </c>
      <c r="W12" s="185">
        <f t="shared" si="4"/>
        <v>0</v>
      </c>
      <c r="X12" s="185">
        <f t="shared" si="4"/>
        <v>6.1999999999999998E-3</v>
      </c>
      <c r="Y12" s="185">
        <f t="shared" si="4"/>
        <v>1.46E-2</v>
      </c>
      <c r="Z12" s="185">
        <f t="shared" si="4"/>
        <v>3.7000000000000002E-3</v>
      </c>
      <c r="AA12" s="185">
        <f t="shared" si="4"/>
        <v>1.26E-2</v>
      </c>
      <c r="AB12" s="185">
        <f t="shared" si="4"/>
        <v>0</v>
      </c>
      <c r="AC12" s="185">
        <f t="shared" si="4"/>
        <v>5.1999999999999998E-3</v>
      </c>
      <c r="AD12" s="185">
        <f t="shared" si="4"/>
        <v>4.0000000000000002E-4</v>
      </c>
      <c r="AE12" s="185">
        <f t="shared" si="4"/>
        <v>2.8999999999999998E-3</v>
      </c>
      <c r="AF12" s="185">
        <f t="shared" si="4"/>
        <v>4.8399999999999999E-2</v>
      </c>
      <c r="AG12" s="185">
        <f t="shared" si="4"/>
        <v>2.6499999999999999E-2</v>
      </c>
      <c r="AH12" s="185">
        <f t="shared" si="4"/>
        <v>2.3800000000000002E-2</v>
      </c>
      <c r="AI12" s="185">
        <f t="shared" si="4"/>
        <v>0</v>
      </c>
      <c r="AJ12" s="185">
        <f t="shared" si="4"/>
        <v>9.4999999999999998E-3</v>
      </c>
      <c r="AK12" s="185">
        <f t="shared" si="4"/>
        <v>0</v>
      </c>
      <c r="AL12" s="185">
        <f t="shared" si="4"/>
        <v>0</v>
      </c>
      <c r="AM12" s="185">
        <f t="shared" si="4"/>
        <v>8.3000000000000001E-3</v>
      </c>
      <c r="AN12" s="185">
        <f t="shared" si="4"/>
        <v>2.0000000000000001E-4</v>
      </c>
      <c r="AO12" s="185">
        <f t="shared" si="4"/>
        <v>0</v>
      </c>
      <c r="AP12" s="185">
        <f t="shared" si="4"/>
        <v>0</v>
      </c>
      <c r="AQ12" s="185">
        <f t="shared" si="4"/>
        <v>0</v>
      </c>
      <c r="AR12" s="185">
        <f t="shared" si="4"/>
        <v>0.30159999999999998</v>
      </c>
      <c r="AS12" s="185">
        <f t="shared" si="4"/>
        <v>3.4200000000000001E-2</v>
      </c>
      <c r="AT12" s="185">
        <f t="shared" si="4"/>
        <v>0</v>
      </c>
      <c r="AU12" s="185">
        <f t="shared" si="4"/>
        <v>0</v>
      </c>
      <c r="AV12" s="185">
        <f t="shared" si="4"/>
        <v>1.89E-2</v>
      </c>
      <c r="AW12" s="185">
        <f t="shared" si="4"/>
        <v>6.4000000000000003E-3</v>
      </c>
      <c r="AX12" s="185">
        <f t="shared" si="4"/>
        <v>3.3E-3</v>
      </c>
      <c r="AY12" s="185">
        <f t="shared" si="4"/>
        <v>1.0800000000000001E-2</v>
      </c>
      <c r="AZ12" s="185">
        <f t="shared" si="4"/>
        <v>6.9999999999999999E-4</v>
      </c>
      <c r="BA12" s="185">
        <f t="shared" si="4"/>
        <v>8.9999999999999998E-4</v>
      </c>
      <c r="BB12" s="185">
        <f t="shared" si="4"/>
        <v>1.0200000000000001E-2</v>
      </c>
      <c r="BC12" s="185">
        <f t="shared" si="4"/>
        <v>2.8E-3</v>
      </c>
      <c r="BD12" s="185">
        <f t="shared" si="4"/>
        <v>2.1299999999999999E-2</v>
      </c>
      <c r="BE12" s="185">
        <f t="shared" si="4"/>
        <v>0</v>
      </c>
      <c r="BF12" s="185">
        <f t="shared" si="4"/>
        <v>0</v>
      </c>
      <c r="BG12" s="185">
        <f t="shared" si="4"/>
        <v>2.24E-2</v>
      </c>
      <c r="BH12" s="185">
        <f t="shared" si="4"/>
        <v>0</v>
      </c>
      <c r="BI12" s="185">
        <f t="shared" si="4"/>
        <v>0</v>
      </c>
      <c r="BJ12" s="185">
        <f t="shared" si="4"/>
        <v>1.66E-2</v>
      </c>
      <c r="BK12" s="186">
        <f>V12</f>
        <v>2.2700000000000001E-2</v>
      </c>
      <c r="BL12" s="186">
        <f t="array" ref="BL12">AVERAGE(IF(V12:AG12&gt;-0.001,V12:AG12,""))</f>
        <v>1.1933333333333332E-2</v>
      </c>
    </row>
  </sheetData>
  <conditionalFormatting sqref="AT12">
    <cfRule type="expression" dxfId="155" priority="76" stopIfTrue="1">
      <formula>ABS((AT9-AT8))&lt;0.0011</formula>
    </cfRule>
    <cfRule type="cellIs" dxfId="154" priority="77" operator="greaterThan">
      <formula>0.1</formula>
    </cfRule>
    <cfRule type="cellIs" dxfId="153" priority="78" operator="lessThan">
      <formula>0</formula>
    </cfRule>
  </conditionalFormatting>
  <conditionalFormatting sqref="V12">
    <cfRule type="expression" dxfId="152" priority="73" stopIfTrue="1">
      <formula>ABS((V9-V8))&lt;0.0011</formula>
    </cfRule>
    <cfRule type="cellIs" dxfId="151" priority="74" operator="greaterThan">
      <formula>0.1</formula>
    </cfRule>
    <cfRule type="cellIs" dxfId="150" priority="75" operator="lessThan">
      <formula>0</formula>
    </cfRule>
  </conditionalFormatting>
  <conditionalFormatting sqref="W12">
    <cfRule type="expression" dxfId="149" priority="70" stopIfTrue="1">
      <formula>ABS((W9-W8))&lt;0.0011</formula>
    </cfRule>
    <cfRule type="cellIs" dxfId="148" priority="71" operator="greaterThan">
      <formula>0.1</formula>
    </cfRule>
    <cfRule type="cellIs" dxfId="147" priority="72" operator="lessThan">
      <formula>0</formula>
    </cfRule>
  </conditionalFormatting>
  <conditionalFormatting sqref="X12">
    <cfRule type="expression" dxfId="146" priority="67" stopIfTrue="1">
      <formula>ABS((X9-X8))&lt;0.0011</formula>
    </cfRule>
    <cfRule type="cellIs" dxfId="145" priority="68" operator="greaterThan">
      <formula>0.1</formula>
    </cfRule>
    <cfRule type="cellIs" dxfId="144" priority="69" operator="lessThan">
      <formula>0</formula>
    </cfRule>
  </conditionalFormatting>
  <conditionalFormatting sqref="Y12">
    <cfRule type="expression" dxfId="143" priority="64" stopIfTrue="1">
      <formula>ABS((Y9-Y8))&lt;0.0011</formula>
    </cfRule>
    <cfRule type="cellIs" dxfId="142" priority="65" operator="greaterThan">
      <formula>0.1</formula>
    </cfRule>
    <cfRule type="cellIs" dxfId="141" priority="66" operator="lessThan">
      <formula>0</formula>
    </cfRule>
  </conditionalFormatting>
  <conditionalFormatting sqref="Z12">
    <cfRule type="expression" dxfId="140" priority="61" stopIfTrue="1">
      <formula>ABS((Z9-Z8))&lt;0.0011</formula>
    </cfRule>
    <cfRule type="cellIs" dxfId="139" priority="62" operator="greaterThan">
      <formula>0.1</formula>
    </cfRule>
    <cfRule type="cellIs" dxfId="138" priority="63" operator="lessThan">
      <formula>0</formula>
    </cfRule>
  </conditionalFormatting>
  <conditionalFormatting sqref="AA12">
    <cfRule type="expression" dxfId="137" priority="58" stopIfTrue="1">
      <formula>ABS((AA9-AA8))&lt;0.0011</formula>
    </cfRule>
    <cfRule type="cellIs" dxfId="136" priority="59" operator="greaterThan">
      <formula>0.1</formula>
    </cfRule>
    <cfRule type="cellIs" dxfId="135" priority="60" operator="lessThan">
      <formula>0</formula>
    </cfRule>
  </conditionalFormatting>
  <conditionalFormatting sqref="AB12">
    <cfRule type="expression" dxfId="134" priority="55" stopIfTrue="1">
      <formula>ABS((AB9-AB8))&lt;0.0011</formula>
    </cfRule>
    <cfRule type="cellIs" dxfId="133" priority="56" operator="greaterThan">
      <formula>0.1</formula>
    </cfRule>
    <cfRule type="cellIs" dxfId="132" priority="57" operator="lessThan">
      <formula>0</formula>
    </cfRule>
  </conditionalFormatting>
  <conditionalFormatting sqref="AC12">
    <cfRule type="expression" dxfId="131" priority="52" stopIfTrue="1">
      <formula>ABS((AC9-AC8))&lt;0.0011</formula>
    </cfRule>
    <cfRule type="cellIs" dxfId="130" priority="53" operator="greaterThan">
      <formula>0.1</formula>
    </cfRule>
    <cfRule type="cellIs" dxfId="129" priority="54" operator="lessThan">
      <formula>0</formula>
    </cfRule>
  </conditionalFormatting>
  <conditionalFormatting sqref="AD12">
    <cfRule type="expression" dxfId="128" priority="49" stopIfTrue="1">
      <formula>ABS((AD9-AD8))&lt;0.0011</formula>
    </cfRule>
    <cfRule type="cellIs" dxfId="127" priority="50" operator="greaterThan">
      <formula>0.1</formula>
    </cfRule>
    <cfRule type="cellIs" dxfId="126" priority="51" operator="lessThan">
      <formula>0</formula>
    </cfRule>
  </conditionalFormatting>
  <conditionalFormatting sqref="AE12">
    <cfRule type="expression" dxfId="125" priority="46" stopIfTrue="1">
      <formula>ABS((AE9-AE8))&lt;0.0011</formula>
    </cfRule>
    <cfRule type="cellIs" dxfId="124" priority="47" operator="greaterThan">
      <formula>0.1</formula>
    </cfRule>
    <cfRule type="cellIs" dxfId="123" priority="48" operator="lessThan">
      <formula>0</formula>
    </cfRule>
  </conditionalFormatting>
  <conditionalFormatting sqref="AF12">
    <cfRule type="expression" dxfId="122" priority="43" stopIfTrue="1">
      <formula>ABS((AF9-AF8))&lt;0.0011</formula>
    </cfRule>
    <cfRule type="cellIs" dxfId="121" priority="44" operator="greaterThan">
      <formula>0.1</formula>
    </cfRule>
    <cfRule type="cellIs" dxfId="120" priority="45" operator="lessThan">
      <formula>0</formula>
    </cfRule>
  </conditionalFormatting>
  <conditionalFormatting sqref="AG12">
    <cfRule type="expression" dxfId="119" priority="40" stopIfTrue="1">
      <formula>ABS((AG9-AG8))&lt;0.0011</formula>
    </cfRule>
    <cfRule type="cellIs" dxfId="118" priority="41" operator="greaterThan">
      <formula>0.1</formula>
    </cfRule>
    <cfRule type="cellIs" dxfId="117" priority="42" operator="lessThan">
      <formula>0</formula>
    </cfRule>
  </conditionalFormatting>
  <conditionalFormatting sqref="AH12">
    <cfRule type="expression" dxfId="116" priority="37" stopIfTrue="1">
      <formula>ABS((AH9-AH8))&lt;0.0011</formula>
    </cfRule>
    <cfRule type="cellIs" dxfId="115" priority="38" operator="greaterThan">
      <formula>0.1</formula>
    </cfRule>
    <cfRule type="cellIs" dxfId="114" priority="39" operator="lessThan">
      <formula>0</formula>
    </cfRule>
  </conditionalFormatting>
  <conditionalFormatting sqref="AI12">
    <cfRule type="expression" dxfId="113" priority="34" stopIfTrue="1">
      <formula>ABS((AI9-AI8))&lt;0.0011</formula>
    </cfRule>
    <cfRule type="cellIs" dxfId="112" priority="35" operator="greaterThan">
      <formula>0.1</formula>
    </cfRule>
    <cfRule type="cellIs" dxfId="111" priority="36" operator="lessThan">
      <formula>0</formula>
    </cfRule>
  </conditionalFormatting>
  <conditionalFormatting sqref="AJ12">
    <cfRule type="expression" dxfId="110" priority="31" stopIfTrue="1">
      <formula>ABS((AJ9-AJ8))&lt;0.0011</formula>
    </cfRule>
    <cfRule type="cellIs" dxfId="109" priority="32" operator="greaterThan">
      <formula>0.15</formula>
    </cfRule>
    <cfRule type="cellIs" dxfId="108" priority="33" operator="lessThan">
      <formula>0</formula>
    </cfRule>
  </conditionalFormatting>
  <conditionalFormatting sqref="AR12">
    <cfRule type="expression" dxfId="107" priority="28" stopIfTrue="1">
      <formula>ABS((AR9-AR8))&lt;0.0011</formula>
    </cfRule>
    <cfRule type="cellIs" dxfId="106" priority="29" operator="greaterThan">
      <formula>0.15</formula>
    </cfRule>
    <cfRule type="cellIs" dxfId="105" priority="30" operator="lessThan">
      <formula>0</formula>
    </cfRule>
  </conditionalFormatting>
  <conditionalFormatting sqref="AS12">
    <cfRule type="expression" dxfId="104" priority="25" stopIfTrue="1">
      <formula>ABS((AS9-AS8))&lt;0.0011</formula>
    </cfRule>
    <cfRule type="cellIs" dxfId="103" priority="26" operator="greaterThan">
      <formula>0.15</formula>
    </cfRule>
    <cfRule type="cellIs" dxfId="102" priority="27" operator="lessThan">
      <formula>0</formula>
    </cfRule>
  </conditionalFormatting>
  <conditionalFormatting sqref="AK12">
    <cfRule type="expression" dxfId="101" priority="22" stopIfTrue="1">
      <formula>ABS((AK9-AK8))&lt;0.0011</formula>
    </cfRule>
    <cfRule type="cellIs" dxfId="100" priority="23" operator="greaterThan">
      <formula>0.1</formula>
    </cfRule>
    <cfRule type="cellIs" dxfId="99" priority="24" operator="lessThan">
      <formula>0</formula>
    </cfRule>
  </conditionalFormatting>
  <conditionalFormatting sqref="AL12">
    <cfRule type="expression" dxfId="98" priority="19" stopIfTrue="1">
      <formula>ABS((AL9-AL8))&lt;0.0011</formula>
    </cfRule>
    <cfRule type="cellIs" dxfId="97" priority="20" operator="greaterThan">
      <formula>0.1</formula>
    </cfRule>
    <cfRule type="cellIs" dxfId="96" priority="21" operator="lessThan">
      <formula>0</formula>
    </cfRule>
  </conditionalFormatting>
  <conditionalFormatting sqref="AM12">
    <cfRule type="expression" dxfId="95" priority="16" stopIfTrue="1">
      <formula>ABS((AM9-AM8))&lt;0.0011</formula>
    </cfRule>
    <cfRule type="cellIs" dxfId="94" priority="17" operator="greaterThan">
      <formula>0.1</formula>
    </cfRule>
    <cfRule type="cellIs" dxfId="93" priority="18" operator="lessThan">
      <formula>0</formula>
    </cfRule>
  </conditionalFormatting>
  <conditionalFormatting sqref="AN12">
    <cfRule type="expression" dxfId="92" priority="13" stopIfTrue="1">
      <formula>ABS((AN9-AN8))&lt;0.0011</formula>
    </cfRule>
    <cfRule type="cellIs" dxfId="91" priority="14" operator="greaterThan">
      <formula>0.1</formula>
    </cfRule>
    <cfRule type="cellIs" dxfId="90" priority="15" operator="lessThan">
      <formula>0</formula>
    </cfRule>
  </conditionalFormatting>
  <conditionalFormatting sqref="AO12">
    <cfRule type="expression" dxfId="89" priority="10" stopIfTrue="1">
      <formula>ABS((AO9-AO8))&lt;0.0011</formula>
    </cfRule>
    <cfRule type="cellIs" dxfId="88" priority="11" operator="greaterThan">
      <formula>0.1</formula>
    </cfRule>
    <cfRule type="cellIs" dxfId="87" priority="12" operator="lessThan">
      <formula>0</formula>
    </cfRule>
  </conditionalFormatting>
  <conditionalFormatting sqref="AP12">
    <cfRule type="expression" dxfId="86" priority="7" stopIfTrue="1">
      <formula>ABS((AP9-AP8))&lt;0.0011</formula>
    </cfRule>
    <cfRule type="cellIs" dxfId="85" priority="8" operator="greaterThan">
      <formula>0.1</formula>
    </cfRule>
    <cfRule type="cellIs" dxfId="84" priority="9" operator="lessThan">
      <formula>0</formula>
    </cfRule>
  </conditionalFormatting>
  <conditionalFormatting sqref="AQ12">
    <cfRule type="expression" dxfId="83" priority="4" stopIfTrue="1">
      <formula>ABS((AQ9-AQ8))&lt;0.0011</formula>
    </cfRule>
    <cfRule type="cellIs" dxfId="82" priority="5" operator="greaterThan">
      <formula>0.1</formula>
    </cfRule>
    <cfRule type="cellIs" dxfId="81" priority="6" operator="lessThan">
      <formula>0</formula>
    </cfRule>
  </conditionalFormatting>
  <conditionalFormatting sqref="AU12">
    <cfRule type="expression" dxfId="80" priority="1" stopIfTrue="1">
      <formula>ABS((AU9-AU8))&lt;0.0011</formula>
    </cfRule>
    <cfRule type="cellIs" dxfId="79" priority="2" operator="greaterThan">
      <formula>0.1</formula>
    </cfRule>
    <cfRule type="cellIs" dxfId="78" priority="3"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37"/>
  <sheetViews>
    <sheetView workbookViewId="0"/>
  </sheetViews>
  <sheetFormatPr baseColWidth="10" defaultColWidth="8.83203125" defaultRowHeight="13" x14ac:dyDescent="0.15"/>
  <cols>
    <col min="2" max="2" width="13.5" customWidth="1"/>
    <col min="3" max="3" width="16.83203125" customWidth="1"/>
    <col min="4" max="4" width="9" customWidth="1"/>
    <col min="11" max="11" width="16.5" customWidth="1"/>
  </cols>
  <sheetData>
    <row r="1" spans="1:64" ht="15.75" customHeight="1" x14ac:dyDescent="0.2">
      <c r="A1" s="91" t="s">
        <v>216</v>
      </c>
      <c r="B1" s="91" t="s">
        <v>419</v>
      </c>
      <c r="C1" s="187">
        <f>AVERAGE(BK12:BK37)</f>
        <v>6.9883333333333339E-2</v>
      </c>
    </row>
    <row r="2" spans="1:64" ht="18" customHeight="1" x14ac:dyDescent="0.2">
      <c r="A2" s="91"/>
      <c r="B2" s="91" t="s">
        <v>420</v>
      </c>
      <c r="C2" s="187">
        <f>AVERAGE(BL12:BL37)</f>
        <v>9.3874368686868701E-2</v>
      </c>
    </row>
    <row r="3" spans="1:64" ht="20" customHeight="1" x14ac:dyDescent="0.2">
      <c r="B3" s="91" t="s">
        <v>421</v>
      </c>
      <c r="C3" s="91">
        <f>COUNT(BK12:BK37)</f>
        <v>6</v>
      </c>
    </row>
    <row r="5" spans="1:64" ht="19" x14ac:dyDescent="0.25">
      <c r="A5" s="140"/>
      <c r="B5" s="141"/>
      <c r="C5" s="141"/>
      <c r="D5" s="141"/>
      <c r="E5" s="141"/>
      <c r="F5" s="141"/>
      <c r="G5" s="141"/>
      <c r="H5" s="141"/>
      <c r="I5" s="141"/>
      <c r="J5" s="141"/>
      <c r="K5" s="141"/>
      <c r="L5" s="141"/>
      <c r="M5" s="141"/>
      <c r="N5" s="141"/>
      <c r="O5" s="141"/>
      <c r="P5" s="141"/>
      <c r="Q5" s="141"/>
      <c r="R5" s="141"/>
      <c r="S5" s="141"/>
      <c r="T5" s="141"/>
      <c r="U5" s="141"/>
      <c r="V5" s="142" t="s">
        <v>51</v>
      </c>
      <c r="W5" s="143"/>
      <c r="X5" s="143"/>
      <c r="Y5" s="143"/>
      <c r="Z5" s="143"/>
      <c r="AA5" s="143"/>
      <c r="AB5" s="143"/>
      <c r="AC5" s="143"/>
      <c r="AD5" s="143"/>
      <c r="AE5" s="143"/>
      <c r="AF5" s="143"/>
      <c r="AG5" s="143"/>
      <c r="AH5" s="144" t="s">
        <v>52</v>
      </c>
      <c r="AI5" s="143"/>
      <c r="AJ5" s="143"/>
      <c r="AK5" s="143"/>
      <c r="AL5" s="143"/>
      <c r="AM5" s="143"/>
      <c r="AN5" s="143"/>
      <c r="AO5" s="145" t="s">
        <v>53</v>
      </c>
      <c r="AP5" s="143"/>
      <c r="AQ5" s="143"/>
      <c r="AR5" s="143"/>
      <c r="AS5" s="143"/>
      <c r="AT5" s="143"/>
      <c r="AU5" s="146" t="s">
        <v>54</v>
      </c>
      <c r="AV5" s="147" t="s">
        <v>56</v>
      </c>
      <c r="AW5" s="148"/>
      <c r="AX5" s="148"/>
      <c r="AY5" s="148"/>
      <c r="AZ5" s="148"/>
      <c r="BA5" s="148"/>
      <c r="BB5" s="148"/>
      <c r="BC5" s="148"/>
      <c r="BD5" s="149" t="s">
        <v>55</v>
      </c>
      <c r="BE5" s="148"/>
      <c r="BF5" s="148"/>
      <c r="BG5" s="148"/>
      <c r="BH5" s="148"/>
      <c r="BI5" s="148"/>
      <c r="BJ5" s="148"/>
      <c r="BK5" s="150" t="s">
        <v>216</v>
      </c>
      <c r="BL5" s="150" t="s">
        <v>216</v>
      </c>
    </row>
    <row r="6" spans="1:64" ht="19" x14ac:dyDescent="0.25">
      <c r="A6" s="151"/>
      <c r="B6" s="84"/>
      <c r="C6" s="84"/>
      <c r="D6" s="84"/>
      <c r="E6" s="84"/>
      <c r="F6" s="84"/>
      <c r="G6" s="84"/>
      <c r="H6" s="84"/>
      <c r="I6" s="84"/>
      <c r="J6" s="84"/>
      <c r="K6" s="84"/>
      <c r="L6" s="84"/>
      <c r="M6" s="84"/>
      <c r="N6" s="84"/>
      <c r="O6" s="84"/>
      <c r="P6" s="84"/>
      <c r="Q6" s="84"/>
      <c r="R6" s="84"/>
      <c r="S6" s="84"/>
      <c r="T6" s="84"/>
      <c r="U6" s="84"/>
      <c r="V6" s="152" t="s">
        <v>27</v>
      </c>
      <c r="W6" s="152" t="s">
        <v>27</v>
      </c>
      <c r="X6" s="152" t="s">
        <v>27</v>
      </c>
      <c r="Y6" s="152" t="s">
        <v>27</v>
      </c>
      <c r="Z6" s="152" t="s">
        <v>27</v>
      </c>
      <c r="AA6" s="152" t="s">
        <v>27</v>
      </c>
      <c r="AB6" s="152" t="s">
        <v>27</v>
      </c>
      <c r="AC6" s="152" t="s">
        <v>27</v>
      </c>
      <c r="AD6" s="152" t="s">
        <v>27</v>
      </c>
      <c r="AE6" s="152" t="s">
        <v>27</v>
      </c>
      <c r="AF6" s="152" t="s">
        <v>27</v>
      </c>
      <c r="AG6" s="152" t="s">
        <v>27</v>
      </c>
      <c r="AH6" s="153" t="s">
        <v>27</v>
      </c>
      <c r="AI6" s="153" t="s">
        <v>27</v>
      </c>
      <c r="AJ6" s="153" t="s">
        <v>27</v>
      </c>
      <c r="AK6" s="153" t="s">
        <v>27</v>
      </c>
      <c r="AL6" s="153" t="s">
        <v>27</v>
      </c>
      <c r="AM6" s="153" t="s">
        <v>27</v>
      </c>
      <c r="AN6" s="153" t="s">
        <v>27</v>
      </c>
      <c r="AO6" s="154" t="s">
        <v>27</v>
      </c>
      <c r="AP6" s="154" t="s">
        <v>27</v>
      </c>
      <c r="AQ6" s="154" t="s">
        <v>27</v>
      </c>
      <c r="AR6" s="154" t="s">
        <v>27</v>
      </c>
      <c r="AS6" s="154" t="s">
        <v>27</v>
      </c>
      <c r="AT6" s="154" t="s">
        <v>27</v>
      </c>
      <c r="AU6" s="155" t="s">
        <v>27</v>
      </c>
      <c r="AV6" s="156"/>
      <c r="AW6" s="157"/>
      <c r="AX6" s="157"/>
      <c r="AY6" s="157"/>
      <c r="AZ6" s="157"/>
      <c r="BA6" s="157"/>
      <c r="BB6" s="157"/>
      <c r="BC6" s="157"/>
      <c r="BD6" s="158"/>
      <c r="BE6" s="159"/>
      <c r="BF6" s="159"/>
      <c r="BG6" s="159"/>
      <c r="BH6" s="159"/>
      <c r="BI6" s="159"/>
      <c r="BJ6" s="159"/>
      <c r="BK6" s="83"/>
      <c r="BL6" s="83"/>
    </row>
    <row r="7" spans="1:64" ht="70" x14ac:dyDescent="0.15">
      <c r="A7" s="160" t="s">
        <v>67</v>
      </c>
      <c r="B7" s="54" t="s">
        <v>259</v>
      </c>
      <c r="C7" s="54" t="s">
        <v>260</v>
      </c>
      <c r="D7" s="54" t="s">
        <v>261</v>
      </c>
      <c r="E7" s="54" t="s">
        <v>262</v>
      </c>
      <c r="F7" s="54" t="s">
        <v>263</v>
      </c>
      <c r="G7" s="54" t="s">
        <v>264</v>
      </c>
      <c r="H7" s="54" t="s">
        <v>265</v>
      </c>
      <c r="I7" s="54" t="s">
        <v>266</v>
      </c>
      <c r="J7" s="54" t="s">
        <v>267</v>
      </c>
      <c r="K7" s="54" t="s">
        <v>268</v>
      </c>
      <c r="L7" s="54" t="s">
        <v>269</v>
      </c>
      <c r="M7" s="54" t="s">
        <v>270</v>
      </c>
      <c r="N7" s="54" t="s">
        <v>271</v>
      </c>
      <c r="O7" s="54" t="s">
        <v>272</v>
      </c>
      <c r="P7" s="54" t="s">
        <v>273</v>
      </c>
      <c r="Q7" s="54" t="s">
        <v>274</v>
      </c>
      <c r="R7" s="54" t="s">
        <v>275</v>
      </c>
      <c r="S7" s="54" t="s">
        <v>276</v>
      </c>
      <c r="T7" s="54" t="s">
        <v>277</v>
      </c>
      <c r="U7" s="54" t="s">
        <v>278</v>
      </c>
      <c r="V7" s="161" t="s">
        <v>45</v>
      </c>
      <c r="W7" s="161" t="s">
        <v>46</v>
      </c>
      <c r="X7" s="161" t="s">
        <v>47</v>
      </c>
      <c r="Y7" s="161" t="s">
        <v>405</v>
      </c>
      <c r="Z7" s="161" t="s">
        <v>48</v>
      </c>
      <c r="AA7" s="161" t="s">
        <v>49</v>
      </c>
      <c r="AB7" s="161" t="s">
        <v>36</v>
      </c>
      <c r="AC7" s="161" t="s">
        <v>406</v>
      </c>
      <c r="AD7" s="161" t="s">
        <v>37</v>
      </c>
      <c r="AE7" s="161" t="s">
        <v>38</v>
      </c>
      <c r="AF7" s="161" t="s">
        <v>50</v>
      </c>
      <c r="AG7" s="161" t="s">
        <v>39</v>
      </c>
      <c r="AH7" s="162" t="s">
        <v>407</v>
      </c>
      <c r="AI7" s="162" t="s">
        <v>408</v>
      </c>
      <c r="AJ7" s="162" t="s">
        <v>409</v>
      </c>
      <c r="AK7" s="162" t="s">
        <v>410</v>
      </c>
      <c r="AL7" s="162" t="s">
        <v>411</v>
      </c>
      <c r="AM7" s="162" t="s">
        <v>412</v>
      </c>
      <c r="AN7" s="162" t="s">
        <v>413</v>
      </c>
      <c r="AO7" s="163" t="s">
        <v>40</v>
      </c>
      <c r="AP7" s="163" t="s">
        <v>41</v>
      </c>
      <c r="AQ7" s="163" t="s">
        <v>43</v>
      </c>
      <c r="AR7" s="163" t="s">
        <v>414</v>
      </c>
      <c r="AS7" s="163" t="s">
        <v>415</v>
      </c>
      <c r="AT7" s="163" t="s">
        <v>42</v>
      </c>
      <c r="AU7" s="164" t="s">
        <v>416</v>
      </c>
      <c r="AV7" s="165" t="s">
        <v>28</v>
      </c>
      <c r="AW7" s="165" t="s">
        <v>29</v>
      </c>
      <c r="AX7" s="165" t="s">
        <v>30</v>
      </c>
      <c r="AY7" s="165" t="s">
        <v>32</v>
      </c>
      <c r="AZ7" s="165" t="s">
        <v>289</v>
      </c>
      <c r="BA7" s="165" t="s">
        <v>33</v>
      </c>
      <c r="BB7" s="165" t="s">
        <v>168</v>
      </c>
      <c r="BC7" s="165" t="s">
        <v>44</v>
      </c>
      <c r="BD7" s="166" t="s">
        <v>31</v>
      </c>
      <c r="BE7" s="166" t="s">
        <v>174</v>
      </c>
      <c r="BF7" s="166" t="s">
        <v>290</v>
      </c>
      <c r="BG7" s="166" t="s">
        <v>291</v>
      </c>
      <c r="BH7" s="166" t="s">
        <v>170</v>
      </c>
      <c r="BI7" s="166" t="s">
        <v>169</v>
      </c>
      <c r="BJ7" s="166" t="s">
        <v>292</v>
      </c>
      <c r="BK7" s="167" t="s">
        <v>57</v>
      </c>
      <c r="BL7" s="150" t="s">
        <v>417</v>
      </c>
    </row>
    <row r="8" spans="1:64" ht="15" x14ac:dyDescent="0.2">
      <c r="A8" s="168" t="s">
        <v>295</v>
      </c>
      <c r="B8" s="169" t="s">
        <v>331</v>
      </c>
      <c r="C8" s="169" t="s">
        <v>373</v>
      </c>
      <c r="D8" s="169" t="s">
        <v>333</v>
      </c>
      <c r="E8" s="169"/>
      <c r="F8" s="169">
        <v>2076</v>
      </c>
      <c r="G8" s="169">
        <v>128</v>
      </c>
      <c r="H8" s="169">
        <v>24</v>
      </c>
      <c r="I8" s="169">
        <v>3</v>
      </c>
      <c r="J8" s="169">
        <v>3044</v>
      </c>
      <c r="K8" s="169" t="s">
        <v>374</v>
      </c>
      <c r="L8" s="169">
        <v>2017</v>
      </c>
      <c r="M8" s="169" t="s">
        <v>367</v>
      </c>
      <c r="N8" s="169">
        <v>4</v>
      </c>
      <c r="O8" s="169">
        <v>4</v>
      </c>
      <c r="P8" s="169">
        <v>630</v>
      </c>
      <c r="Q8" s="169">
        <v>-103</v>
      </c>
      <c r="R8" s="169">
        <v>-30</v>
      </c>
      <c r="S8" s="169" t="s">
        <v>280</v>
      </c>
      <c r="T8" s="169" t="s">
        <v>281</v>
      </c>
      <c r="U8" s="169" t="s">
        <v>368</v>
      </c>
      <c r="V8" s="170">
        <v>1.7999999999999999E-2</v>
      </c>
      <c r="W8" s="170">
        <v>-8888</v>
      </c>
      <c r="X8" s="170">
        <v>4.0000000000000001E-3</v>
      </c>
      <c r="Y8" s="170">
        <v>2E-3</v>
      </c>
      <c r="Z8" s="170">
        <v>2E-3</v>
      </c>
      <c r="AA8" s="170">
        <v>5.0000000000000001E-3</v>
      </c>
      <c r="AB8" s="170">
        <v>-8888</v>
      </c>
      <c r="AC8" s="170">
        <v>4.0000000000000001E-3</v>
      </c>
      <c r="AD8" s="170">
        <v>-8888</v>
      </c>
      <c r="AE8" s="170">
        <v>1E-3</v>
      </c>
      <c r="AF8" s="170">
        <v>-8888</v>
      </c>
      <c r="AG8" s="170">
        <v>8.0000000000000002E-3</v>
      </c>
      <c r="AH8" s="170">
        <v>1.4999999999999999E-2</v>
      </c>
      <c r="AI8" s="170">
        <v>3.0000000000000001E-3</v>
      </c>
      <c r="AJ8" s="170">
        <v>-8888</v>
      </c>
      <c r="AK8" s="170">
        <v>-8888</v>
      </c>
      <c r="AL8" s="170">
        <v>-8888</v>
      </c>
      <c r="AM8" s="170">
        <v>2E-3</v>
      </c>
      <c r="AN8" s="170">
        <v>2E-3</v>
      </c>
      <c r="AO8" s="170">
        <v>-8888</v>
      </c>
      <c r="AP8" s="170">
        <v>-8888</v>
      </c>
      <c r="AQ8" s="170">
        <v>1E-3</v>
      </c>
      <c r="AR8" s="170">
        <v>-8888</v>
      </c>
      <c r="AS8" s="170">
        <v>-8888</v>
      </c>
      <c r="AT8" s="170">
        <v>-8888</v>
      </c>
      <c r="AU8" s="170">
        <v>-8888</v>
      </c>
      <c r="AV8" s="170">
        <v>2.1999999999999999E-2</v>
      </c>
      <c r="AW8" s="170">
        <v>1.4E-2</v>
      </c>
      <c r="AX8" s="170">
        <v>8.0000000000000002E-3</v>
      </c>
      <c r="AY8" s="170">
        <v>0.03</v>
      </c>
      <c r="AZ8" s="170">
        <v>2.1999999999999999E-2</v>
      </c>
      <c r="BA8" s="170">
        <v>2.5999999999999999E-2</v>
      </c>
      <c r="BB8" s="170">
        <v>4.3999999999999997E-2</v>
      </c>
      <c r="BC8" s="170">
        <v>1.6E-2</v>
      </c>
      <c r="BD8" s="170">
        <v>1.44</v>
      </c>
      <c r="BE8" s="170">
        <v>0.36</v>
      </c>
      <c r="BF8" s="170">
        <v>0.64</v>
      </c>
      <c r="BG8" s="170">
        <v>1</v>
      </c>
      <c r="BH8" s="170">
        <v>0.32</v>
      </c>
      <c r="BI8" s="170">
        <v>0.68</v>
      </c>
      <c r="BJ8" s="170">
        <v>0.41</v>
      </c>
      <c r="BK8" s="171"/>
      <c r="BL8" s="171"/>
    </row>
    <row r="9" spans="1:64" ht="15" x14ac:dyDescent="0.2">
      <c r="A9" s="168" t="s">
        <v>296</v>
      </c>
      <c r="B9" s="169" t="s">
        <v>331</v>
      </c>
      <c r="C9" s="169" t="s">
        <v>375</v>
      </c>
      <c r="D9" s="169" t="s">
        <v>333</v>
      </c>
      <c r="E9" s="169" t="s">
        <v>376</v>
      </c>
      <c r="F9" s="169">
        <v>2066</v>
      </c>
      <c r="G9" s="169">
        <v>128</v>
      </c>
      <c r="H9" s="169">
        <v>24</v>
      </c>
      <c r="I9" s="169">
        <v>3</v>
      </c>
      <c r="J9" s="169">
        <v>3044</v>
      </c>
      <c r="K9" s="169" t="s">
        <v>374</v>
      </c>
      <c r="L9" s="169">
        <v>2017</v>
      </c>
      <c r="M9" s="169" t="s">
        <v>367</v>
      </c>
      <c r="N9" s="169">
        <v>4</v>
      </c>
      <c r="O9" s="169">
        <v>4</v>
      </c>
      <c r="P9" s="169">
        <v>630</v>
      </c>
      <c r="Q9" s="169">
        <v>-103</v>
      </c>
      <c r="R9" s="169">
        <v>-30</v>
      </c>
      <c r="S9" s="169" t="s">
        <v>280</v>
      </c>
      <c r="T9" s="169" t="s">
        <v>281</v>
      </c>
      <c r="U9" s="169" t="s">
        <v>368</v>
      </c>
      <c r="V9" s="170">
        <v>1.7999999999999999E-2</v>
      </c>
      <c r="W9" s="170">
        <v>-8888</v>
      </c>
      <c r="X9" s="170">
        <v>4.0000000000000001E-3</v>
      </c>
      <c r="Y9" s="170">
        <v>1E-3</v>
      </c>
      <c r="Z9" s="170">
        <v>2E-3</v>
      </c>
      <c r="AA9" s="170">
        <v>5.0000000000000001E-3</v>
      </c>
      <c r="AB9" s="170">
        <v>-8888</v>
      </c>
      <c r="AC9" s="170">
        <v>4.0000000000000001E-3</v>
      </c>
      <c r="AD9" s="170">
        <v>-8888</v>
      </c>
      <c r="AE9" s="170">
        <v>1E-3</v>
      </c>
      <c r="AF9" s="170">
        <v>1E-3</v>
      </c>
      <c r="AG9" s="170">
        <v>8.0000000000000002E-3</v>
      </c>
      <c r="AH9" s="170">
        <v>1.4999999999999999E-2</v>
      </c>
      <c r="AI9" s="170">
        <v>3.0000000000000001E-3</v>
      </c>
      <c r="AJ9" s="170">
        <v>-8888</v>
      </c>
      <c r="AK9" s="170">
        <v>-8888</v>
      </c>
      <c r="AL9" s="170">
        <v>-8888</v>
      </c>
      <c r="AM9" s="170">
        <v>2E-3</v>
      </c>
      <c r="AN9" s="170">
        <v>2E-3</v>
      </c>
      <c r="AO9" s="170">
        <v>-8888</v>
      </c>
      <c r="AP9" s="170">
        <v>-8888</v>
      </c>
      <c r="AQ9" s="170">
        <v>1E-3</v>
      </c>
      <c r="AR9" s="170">
        <v>-8888</v>
      </c>
      <c r="AS9" s="170">
        <v>-8888</v>
      </c>
      <c r="AT9" s="170">
        <v>-8888</v>
      </c>
      <c r="AU9" s="170">
        <v>-8888</v>
      </c>
      <c r="AV9" s="170">
        <v>2.1999999999999999E-2</v>
      </c>
      <c r="AW9" s="170">
        <v>1.2999999999999999E-2</v>
      </c>
      <c r="AX9" s="170">
        <v>8.9999999999999993E-3</v>
      </c>
      <c r="AY9" s="170">
        <v>3.1E-2</v>
      </c>
      <c r="AZ9" s="170">
        <v>2.1999999999999999E-2</v>
      </c>
      <c r="BA9" s="170">
        <v>2.5999999999999999E-2</v>
      </c>
      <c r="BB9" s="170">
        <v>4.3999999999999997E-2</v>
      </c>
      <c r="BC9" s="170">
        <v>1.7000000000000001E-2</v>
      </c>
      <c r="BD9" s="170">
        <v>1.44</v>
      </c>
      <c r="BE9" s="170">
        <v>0.41</v>
      </c>
      <c r="BF9" s="170">
        <v>0.59</v>
      </c>
      <c r="BG9" s="170">
        <v>1</v>
      </c>
      <c r="BH9" s="170">
        <v>0.3</v>
      </c>
      <c r="BI9" s="170">
        <v>0.7</v>
      </c>
      <c r="BJ9" s="170">
        <v>0.41</v>
      </c>
      <c r="BK9" s="171"/>
      <c r="BL9" s="171"/>
    </row>
    <row r="10" spans="1:64" ht="15" x14ac:dyDescent="0.15">
      <c r="A10" s="172"/>
      <c r="B10" s="173"/>
      <c r="C10" s="173"/>
      <c r="D10" s="173"/>
      <c r="E10" s="173"/>
      <c r="F10" s="173"/>
      <c r="G10" s="173"/>
      <c r="H10" s="173"/>
      <c r="I10" s="173"/>
      <c r="J10" s="173"/>
      <c r="K10" s="173"/>
      <c r="L10" s="173"/>
      <c r="M10" s="173"/>
      <c r="N10" s="173"/>
      <c r="O10" s="173"/>
      <c r="P10" s="173"/>
      <c r="Q10" s="173"/>
      <c r="R10" s="173"/>
      <c r="S10" s="173"/>
      <c r="T10" s="173"/>
      <c r="U10" s="174" t="s">
        <v>22</v>
      </c>
      <c r="V10" s="174">
        <f t="shared" ref="V10:AZ10" si="0">ROUND(AVERAGE(V8:V9),3)</f>
        <v>1.7999999999999999E-2</v>
      </c>
      <c r="W10" s="174">
        <f t="shared" si="0"/>
        <v>-8888</v>
      </c>
      <c r="X10" s="174">
        <f t="shared" si="0"/>
        <v>4.0000000000000001E-3</v>
      </c>
      <c r="Y10" s="174">
        <f t="shared" si="0"/>
        <v>2E-3</v>
      </c>
      <c r="Z10" s="174">
        <f t="shared" si="0"/>
        <v>2E-3</v>
      </c>
      <c r="AA10" s="174">
        <f t="shared" si="0"/>
        <v>5.0000000000000001E-3</v>
      </c>
      <c r="AB10" s="174">
        <f t="shared" si="0"/>
        <v>-8888</v>
      </c>
      <c r="AC10" s="174">
        <f t="shared" si="0"/>
        <v>4.0000000000000001E-3</v>
      </c>
      <c r="AD10" s="174">
        <f t="shared" si="0"/>
        <v>-8888</v>
      </c>
      <c r="AE10" s="174">
        <f t="shared" si="0"/>
        <v>1E-3</v>
      </c>
      <c r="AF10" s="174">
        <f t="shared" si="0"/>
        <v>-4444</v>
      </c>
      <c r="AG10" s="174">
        <f t="shared" si="0"/>
        <v>8.0000000000000002E-3</v>
      </c>
      <c r="AH10" s="174">
        <f t="shared" si="0"/>
        <v>1.4999999999999999E-2</v>
      </c>
      <c r="AI10" s="174">
        <f t="shared" si="0"/>
        <v>3.0000000000000001E-3</v>
      </c>
      <c r="AJ10" s="174">
        <f t="shared" si="0"/>
        <v>-8888</v>
      </c>
      <c r="AK10" s="174">
        <f t="shared" si="0"/>
        <v>-8888</v>
      </c>
      <c r="AL10" s="174">
        <f t="shared" si="0"/>
        <v>-8888</v>
      </c>
      <c r="AM10" s="174">
        <f t="shared" si="0"/>
        <v>2E-3</v>
      </c>
      <c r="AN10" s="174">
        <f t="shared" si="0"/>
        <v>2E-3</v>
      </c>
      <c r="AO10" s="174">
        <f t="shared" si="0"/>
        <v>-8888</v>
      </c>
      <c r="AP10" s="174">
        <f t="shared" si="0"/>
        <v>-8888</v>
      </c>
      <c r="AQ10" s="174">
        <f t="shared" si="0"/>
        <v>1E-3</v>
      </c>
      <c r="AR10" s="174">
        <f t="shared" si="0"/>
        <v>-8888</v>
      </c>
      <c r="AS10" s="174">
        <f t="shared" si="0"/>
        <v>-8888</v>
      </c>
      <c r="AT10" s="174">
        <f t="shared" si="0"/>
        <v>-8888</v>
      </c>
      <c r="AU10" s="174">
        <f t="shared" si="0"/>
        <v>-8888</v>
      </c>
      <c r="AV10" s="174">
        <f t="shared" si="0"/>
        <v>2.1999999999999999E-2</v>
      </c>
      <c r="AW10" s="174">
        <f t="shared" si="0"/>
        <v>1.4E-2</v>
      </c>
      <c r="AX10" s="174">
        <f t="shared" si="0"/>
        <v>8.9999999999999993E-3</v>
      </c>
      <c r="AY10" s="174">
        <f t="shared" si="0"/>
        <v>3.1E-2</v>
      </c>
      <c r="AZ10" s="174">
        <f t="shared" si="0"/>
        <v>2.1999999999999999E-2</v>
      </c>
      <c r="BA10" s="175">
        <f t="shared" ref="BA10:BJ10" si="1">ROUND(AVERAGE(BA8:BA9),2)</f>
        <v>0.03</v>
      </c>
      <c r="BB10" s="175">
        <f t="shared" si="1"/>
        <v>0.04</v>
      </c>
      <c r="BC10" s="175">
        <f t="shared" si="1"/>
        <v>0.02</v>
      </c>
      <c r="BD10" s="175">
        <f t="shared" si="1"/>
        <v>1.44</v>
      </c>
      <c r="BE10" s="175">
        <f t="shared" si="1"/>
        <v>0.39</v>
      </c>
      <c r="BF10" s="175">
        <f t="shared" si="1"/>
        <v>0.62</v>
      </c>
      <c r="BG10" s="175">
        <f t="shared" si="1"/>
        <v>1</v>
      </c>
      <c r="BH10" s="175">
        <f t="shared" si="1"/>
        <v>0.31</v>
      </c>
      <c r="BI10" s="175">
        <f t="shared" si="1"/>
        <v>0.69</v>
      </c>
      <c r="BJ10" s="175">
        <f t="shared" si="1"/>
        <v>0.41</v>
      </c>
      <c r="BK10" s="176"/>
      <c r="BL10" s="176"/>
    </row>
    <row r="11" spans="1:64" ht="15" x14ac:dyDescent="0.15">
      <c r="A11" s="177"/>
      <c r="B11" s="178"/>
      <c r="C11" s="178"/>
      <c r="D11" s="178"/>
      <c r="E11" s="178"/>
      <c r="F11" s="178"/>
      <c r="G11" s="178"/>
      <c r="H11" s="178"/>
      <c r="I11" s="178"/>
      <c r="J11" s="178"/>
      <c r="K11" s="178"/>
      <c r="L11" s="178"/>
      <c r="M11" s="178"/>
      <c r="N11" s="178"/>
      <c r="O11" s="178"/>
      <c r="P11" s="178"/>
      <c r="Q11" s="178"/>
      <c r="R11" s="178"/>
      <c r="S11" s="178"/>
      <c r="T11" s="178"/>
      <c r="U11" s="179" t="s">
        <v>418</v>
      </c>
      <c r="V11" s="179">
        <f t="shared" ref="V11:AZ11" si="2">ROUND(STDEV(V8:V9),3)</f>
        <v>0</v>
      </c>
      <c r="W11" s="179">
        <f t="shared" si="2"/>
        <v>0</v>
      </c>
      <c r="X11" s="179">
        <f t="shared" si="2"/>
        <v>0</v>
      </c>
      <c r="Y11" s="179">
        <f t="shared" si="2"/>
        <v>1E-3</v>
      </c>
      <c r="Z11" s="179">
        <f t="shared" si="2"/>
        <v>0</v>
      </c>
      <c r="AA11" s="179">
        <f t="shared" si="2"/>
        <v>0</v>
      </c>
      <c r="AB11" s="179">
        <f t="shared" si="2"/>
        <v>0</v>
      </c>
      <c r="AC11" s="179">
        <f t="shared" si="2"/>
        <v>0</v>
      </c>
      <c r="AD11" s="179">
        <f t="shared" si="2"/>
        <v>0</v>
      </c>
      <c r="AE11" s="179">
        <f t="shared" si="2"/>
        <v>0</v>
      </c>
      <c r="AF11" s="179">
        <f t="shared" si="2"/>
        <v>6284.7659999999996</v>
      </c>
      <c r="AG11" s="179">
        <f t="shared" si="2"/>
        <v>0</v>
      </c>
      <c r="AH11" s="179">
        <f t="shared" si="2"/>
        <v>0</v>
      </c>
      <c r="AI11" s="179">
        <f t="shared" si="2"/>
        <v>0</v>
      </c>
      <c r="AJ11" s="179">
        <f t="shared" si="2"/>
        <v>0</v>
      </c>
      <c r="AK11" s="179">
        <f t="shared" si="2"/>
        <v>0</v>
      </c>
      <c r="AL11" s="179">
        <f t="shared" si="2"/>
        <v>0</v>
      </c>
      <c r="AM11" s="179">
        <f t="shared" si="2"/>
        <v>0</v>
      </c>
      <c r="AN11" s="179">
        <f t="shared" si="2"/>
        <v>0</v>
      </c>
      <c r="AO11" s="179">
        <f t="shared" si="2"/>
        <v>0</v>
      </c>
      <c r="AP11" s="179">
        <f t="shared" si="2"/>
        <v>0</v>
      </c>
      <c r="AQ11" s="179">
        <f t="shared" si="2"/>
        <v>0</v>
      </c>
      <c r="AR11" s="179">
        <f t="shared" si="2"/>
        <v>0</v>
      </c>
      <c r="AS11" s="179">
        <f t="shared" si="2"/>
        <v>0</v>
      </c>
      <c r="AT11" s="179">
        <f t="shared" si="2"/>
        <v>0</v>
      </c>
      <c r="AU11" s="179">
        <f t="shared" si="2"/>
        <v>0</v>
      </c>
      <c r="AV11" s="179">
        <f t="shared" si="2"/>
        <v>0</v>
      </c>
      <c r="AW11" s="179">
        <f t="shared" si="2"/>
        <v>1E-3</v>
      </c>
      <c r="AX11" s="179">
        <f t="shared" si="2"/>
        <v>1E-3</v>
      </c>
      <c r="AY11" s="179">
        <f t="shared" si="2"/>
        <v>1E-3</v>
      </c>
      <c r="AZ11" s="179">
        <f t="shared" si="2"/>
        <v>0</v>
      </c>
      <c r="BA11" s="180">
        <f t="shared" ref="BA11:BJ11" si="3">ROUND(STDEV(BA8:BA9),2)</f>
        <v>0</v>
      </c>
      <c r="BB11" s="180">
        <f t="shared" si="3"/>
        <v>0</v>
      </c>
      <c r="BC11" s="180">
        <f t="shared" si="3"/>
        <v>0</v>
      </c>
      <c r="BD11" s="180">
        <f t="shared" si="3"/>
        <v>0</v>
      </c>
      <c r="BE11" s="180">
        <f t="shared" si="3"/>
        <v>0.04</v>
      </c>
      <c r="BF11" s="180">
        <f t="shared" si="3"/>
        <v>0.04</v>
      </c>
      <c r="BG11" s="180">
        <f t="shared" si="3"/>
        <v>0</v>
      </c>
      <c r="BH11" s="180">
        <f t="shared" si="3"/>
        <v>0.01</v>
      </c>
      <c r="BI11" s="180">
        <f t="shared" si="3"/>
        <v>0.01</v>
      </c>
      <c r="BJ11" s="180">
        <f t="shared" si="3"/>
        <v>0</v>
      </c>
      <c r="BK11" s="181"/>
      <c r="BL11" s="181"/>
    </row>
    <row r="12" spans="1:64" ht="15" x14ac:dyDescent="0.15">
      <c r="A12" s="182"/>
      <c r="B12" s="183"/>
      <c r="C12" s="183"/>
      <c r="D12" s="183"/>
      <c r="E12" s="183"/>
      <c r="F12" s="183"/>
      <c r="G12" s="183"/>
      <c r="H12" s="183"/>
      <c r="I12" s="183"/>
      <c r="J12" s="183"/>
      <c r="K12" s="183"/>
      <c r="L12" s="183"/>
      <c r="M12" s="183"/>
      <c r="N12" s="183"/>
      <c r="O12" s="183"/>
      <c r="P12" s="183"/>
      <c r="Q12" s="183"/>
      <c r="R12" s="183"/>
      <c r="S12" s="183"/>
      <c r="T12" s="183"/>
      <c r="U12" s="184" t="s">
        <v>216</v>
      </c>
      <c r="V12" s="185">
        <f t="shared" ref="V12:BJ12" si="4">ROUND((V11/V10),4)</f>
        <v>0</v>
      </c>
      <c r="W12" s="185">
        <f t="shared" si="4"/>
        <v>0</v>
      </c>
      <c r="X12" s="185">
        <f t="shared" si="4"/>
        <v>0</v>
      </c>
      <c r="Y12" s="185">
        <f t="shared" si="4"/>
        <v>0.5</v>
      </c>
      <c r="Z12" s="185">
        <f t="shared" si="4"/>
        <v>0</v>
      </c>
      <c r="AA12" s="185">
        <f t="shared" si="4"/>
        <v>0</v>
      </c>
      <c r="AB12" s="185">
        <f t="shared" si="4"/>
        <v>0</v>
      </c>
      <c r="AC12" s="185">
        <f t="shared" si="4"/>
        <v>0</v>
      </c>
      <c r="AD12" s="185">
        <f t="shared" si="4"/>
        <v>0</v>
      </c>
      <c r="AE12" s="185">
        <f t="shared" si="4"/>
        <v>0</v>
      </c>
      <c r="AF12" s="185">
        <f t="shared" si="4"/>
        <v>-1.4141999999999999</v>
      </c>
      <c r="AG12" s="185">
        <f t="shared" si="4"/>
        <v>0</v>
      </c>
      <c r="AH12" s="185">
        <f t="shared" si="4"/>
        <v>0</v>
      </c>
      <c r="AI12" s="185">
        <f t="shared" si="4"/>
        <v>0</v>
      </c>
      <c r="AJ12" s="185">
        <f t="shared" si="4"/>
        <v>0</v>
      </c>
      <c r="AK12" s="185">
        <f t="shared" si="4"/>
        <v>0</v>
      </c>
      <c r="AL12" s="185">
        <f t="shared" si="4"/>
        <v>0</v>
      </c>
      <c r="AM12" s="185">
        <f t="shared" si="4"/>
        <v>0</v>
      </c>
      <c r="AN12" s="185">
        <f t="shared" si="4"/>
        <v>0</v>
      </c>
      <c r="AO12" s="185">
        <f t="shared" si="4"/>
        <v>0</v>
      </c>
      <c r="AP12" s="185">
        <f t="shared" si="4"/>
        <v>0</v>
      </c>
      <c r="AQ12" s="185">
        <f t="shared" si="4"/>
        <v>0</v>
      </c>
      <c r="AR12" s="185">
        <f t="shared" si="4"/>
        <v>0</v>
      </c>
      <c r="AS12" s="185">
        <f t="shared" si="4"/>
        <v>0</v>
      </c>
      <c r="AT12" s="185">
        <f t="shared" si="4"/>
        <v>0</v>
      </c>
      <c r="AU12" s="185">
        <f t="shared" si="4"/>
        <v>0</v>
      </c>
      <c r="AV12" s="185">
        <f t="shared" si="4"/>
        <v>0</v>
      </c>
      <c r="AW12" s="185">
        <f t="shared" si="4"/>
        <v>7.1400000000000005E-2</v>
      </c>
      <c r="AX12" s="185">
        <f t="shared" si="4"/>
        <v>0.1111</v>
      </c>
      <c r="AY12" s="185">
        <f t="shared" si="4"/>
        <v>3.2300000000000002E-2</v>
      </c>
      <c r="AZ12" s="185">
        <f t="shared" si="4"/>
        <v>0</v>
      </c>
      <c r="BA12" s="185">
        <f t="shared" si="4"/>
        <v>0</v>
      </c>
      <c r="BB12" s="185">
        <f t="shared" si="4"/>
        <v>0</v>
      </c>
      <c r="BC12" s="185">
        <f t="shared" si="4"/>
        <v>0</v>
      </c>
      <c r="BD12" s="185">
        <f t="shared" si="4"/>
        <v>0</v>
      </c>
      <c r="BE12" s="185">
        <f t="shared" si="4"/>
        <v>0.1026</v>
      </c>
      <c r="BF12" s="185">
        <f t="shared" si="4"/>
        <v>6.4500000000000002E-2</v>
      </c>
      <c r="BG12" s="185">
        <f t="shared" si="4"/>
        <v>0</v>
      </c>
      <c r="BH12" s="185">
        <f t="shared" si="4"/>
        <v>3.2300000000000002E-2</v>
      </c>
      <c r="BI12" s="185">
        <f t="shared" si="4"/>
        <v>1.4500000000000001E-2</v>
      </c>
      <c r="BJ12" s="185">
        <f t="shared" si="4"/>
        <v>0</v>
      </c>
      <c r="BK12" s="186">
        <f>V12</f>
        <v>0</v>
      </c>
      <c r="BL12" s="186">
        <f t="array" ref="BL12">AVERAGE(IF(V12:AG12&gt;-0.001,V12:AG12,""))</f>
        <v>4.5454545454545456E-2</v>
      </c>
    </row>
    <row r="13" spans="1:64" ht="15" x14ac:dyDescent="0.2">
      <c r="A13" s="168" t="s">
        <v>297</v>
      </c>
      <c r="B13" s="169" t="s">
        <v>331</v>
      </c>
      <c r="C13" s="169" t="s">
        <v>377</v>
      </c>
      <c r="D13" s="169" t="s">
        <v>333</v>
      </c>
      <c r="E13" s="169"/>
      <c r="F13" s="169">
        <v>1040</v>
      </c>
      <c r="G13" s="169">
        <v>138</v>
      </c>
      <c r="H13" s="169" t="s">
        <v>378</v>
      </c>
      <c r="I13" s="169">
        <v>0.1</v>
      </c>
      <c r="J13" s="169">
        <v>3576</v>
      </c>
      <c r="K13" s="169" t="s">
        <v>361</v>
      </c>
      <c r="L13" s="169">
        <v>2017</v>
      </c>
      <c r="M13" s="169" t="s">
        <v>367</v>
      </c>
      <c r="N13" s="169">
        <v>6</v>
      </c>
      <c r="O13" s="169">
        <v>6</v>
      </c>
      <c r="P13" s="169">
        <v>1830</v>
      </c>
      <c r="Q13" s="169">
        <v>-103</v>
      </c>
      <c r="R13" s="169">
        <v>-35</v>
      </c>
      <c r="S13" s="169" t="s">
        <v>280</v>
      </c>
      <c r="T13" s="169" t="s">
        <v>281</v>
      </c>
      <c r="U13" s="169" t="s">
        <v>368</v>
      </c>
      <c r="V13" s="170">
        <v>5.3999999999999999E-2</v>
      </c>
      <c r="W13" s="170">
        <v>4.0000000000000001E-3</v>
      </c>
      <c r="X13" s="170">
        <v>1.4999999999999999E-2</v>
      </c>
      <c r="Y13" s="170">
        <v>2E-3</v>
      </c>
      <c r="Z13" s="170">
        <v>2E-3</v>
      </c>
      <c r="AA13" s="170">
        <v>3.1E-2</v>
      </c>
      <c r="AB13" s="170">
        <v>-8888</v>
      </c>
      <c r="AC13" s="170">
        <v>1.2E-2</v>
      </c>
      <c r="AD13" s="170">
        <v>2E-3</v>
      </c>
      <c r="AE13" s="170">
        <v>2E-3</v>
      </c>
      <c r="AF13" s="170">
        <v>3.0000000000000001E-3</v>
      </c>
      <c r="AG13" s="170">
        <v>4.0000000000000001E-3</v>
      </c>
      <c r="AH13" s="170">
        <v>5.1999999999999998E-2</v>
      </c>
      <c r="AI13" s="170">
        <v>-8888</v>
      </c>
      <c r="AJ13" s="170">
        <v>2E-3</v>
      </c>
      <c r="AK13" s="170">
        <v>4.0000000000000001E-3</v>
      </c>
      <c r="AL13" s="170">
        <v>-8888</v>
      </c>
      <c r="AM13" s="170">
        <v>7.0000000000000001E-3</v>
      </c>
      <c r="AN13" s="170">
        <v>8.0000000000000002E-3</v>
      </c>
      <c r="AO13" s="170">
        <v>2E-3</v>
      </c>
      <c r="AP13" s="170">
        <v>-8888</v>
      </c>
      <c r="AQ13" s="170">
        <v>1E-3</v>
      </c>
      <c r="AR13" s="170">
        <v>-8888</v>
      </c>
      <c r="AS13" s="170">
        <v>-8888</v>
      </c>
      <c r="AT13" s="170">
        <v>-8888</v>
      </c>
      <c r="AU13" s="170">
        <v>-8888</v>
      </c>
      <c r="AV13" s="170">
        <v>7.2999999999999995E-2</v>
      </c>
      <c r="AW13" s="170">
        <v>0.02</v>
      </c>
      <c r="AX13" s="170">
        <v>3.7999999999999999E-2</v>
      </c>
      <c r="AY13" s="170">
        <v>0.111</v>
      </c>
      <c r="AZ13" s="170">
        <v>5.8000000000000003E-2</v>
      </c>
      <c r="BA13" s="170">
        <v>7.6999999999999999E-2</v>
      </c>
      <c r="BB13" s="170">
        <v>0.13100000000000001</v>
      </c>
      <c r="BC13" s="170">
        <v>4.5999999999999999E-2</v>
      </c>
      <c r="BD13" s="170">
        <v>1.43</v>
      </c>
      <c r="BE13" s="170">
        <v>0.66</v>
      </c>
      <c r="BF13" s="170">
        <v>0.34</v>
      </c>
      <c r="BG13" s="170">
        <v>1.26</v>
      </c>
      <c r="BH13" s="170">
        <v>0.15</v>
      </c>
      <c r="BI13" s="170">
        <v>0.85</v>
      </c>
      <c r="BJ13" s="170">
        <v>0.41</v>
      </c>
      <c r="BK13" s="171"/>
      <c r="BL13" s="171"/>
    </row>
    <row r="14" spans="1:64" ht="15" x14ac:dyDescent="0.2">
      <c r="A14" s="168" t="s">
        <v>298</v>
      </c>
      <c r="B14" s="169" t="s">
        <v>331</v>
      </c>
      <c r="C14" s="169" t="s">
        <v>379</v>
      </c>
      <c r="D14" s="169" t="s">
        <v>333</v>
      </c>
      <c r="E14" s="169" t="s">
        <v>376</v>
      </c>
      <c r="F14" s="169">
        <v>1037</v>
      </c>
      <c r="G14" s="169">
        <v>138</v>
      </c>
      <c r="H14" s="169" t="s">
        <v>378</v>
      </c>
      <c r="I14" s="169">
        <v>0.1</v>
      </c>
      <c r="J14" s="169">
        <v>3576</v>
      </c>
      <c r="K14" s="169" t="s">
        <v>361</v>
      </c>
      <c r="L14" s="169">
        <v>2017</v>
      </c>
      <c r="M14" s="169" t="s">
        <v>367</v>
      </c>
      <c r="N14" s="169">
        <v>6</v>
      </c>
      <c r="O14" s="169">
        <v>6</v>
      </c>
      <c r="P14" s="169">
        <v>1830</v>
      </c>
      <c r="Q14" s="169">
        <v>-103</v>
      </c>
      <c r="R14" s="169">
        <v>-35</v>
      </c>
      <c r="S14" s="169" t="s">
        <v>280</v>
      </c>
      <c r="T14" s="169" t="s">
        <v>281</v>
      </c>
      <c r="U14" s="169" t="s">
        <v>368</v>
      </c>
      <c r="V14" s="170">
        <v>0.05</v>
      </c>
      <c r="W14" s="170">
        <v>4.0000000000000001E-3</v>
      </c>
      <c r="X14" s="170">
        <v>1.6E-2</v>
      </c>
      <c r="Y14" s="170">
        <v>2E-3</v>
      </c>
      <c r="Z14" s="170">
        <v>2E-3</v>
      </c>
      <c r="AA14" s="170">
        <v>3.1E-2</v>
      </c>
      <c r="AB14" s="170">
        <v>-8888</v>
      </c>
      <c r="AC14" s="170">
        <v>1.2999999999999999E-2</v>
      </c>
      <c r="AD14" s="170">
        <v>2E-3</v>
      </c>
      <c r="AE14" s="170">
        <v>2E-3</v>
      </c>
      <c r="AF14" s="170">
        <v>3.0000000000000001E-3</v>
      </c>
      <c r="AG14" s="170">
        <v>6.0000000000000001E-3</v>
      </c>
      <c r="AH14" s="170">
        <v>4.7E-2</v>
      </c>
      <c r="AI14" s="170">
        <v>-8888</v>
      </c>
      <c r="AJ14" s="170">
        <v>3.0000000000000001E-3</v>
      </c>
      <c r="AK14" s="170">
        <v>4.0000000000000001E-3</v>
      </c>
      <c r="AL14" s="170">
        <v>-8888</v>
      </c>
      <c r="AM14" s="170">
        <v>8.0000000000000002E-3</v>
      </c>
      <c r="AN14" s="170">
        <v>8.0000000000000002E-3</v>
      </c>
      <c r="AO14" s="170">
        <v>2E-3</v>
      </c>
      <c r="AP14" s="170">
        <v>-8888</v>
      </c>
      <c r="AQ14" s="170">
        <v>1E-3</v>
      </c>
      <c r="AR14" s="170">
        <v>-8888</v>
      </c>
      <c r="AS14" s="170">
        <v>-8888</v>
      </c>
      <c r="AT14" s="170">
        <v>-8888</v>
      </c>
      <c r="AU14" s="170">
        <v>-8888</v>
      </c>
      <c r="AV14" s="170">
        <v>7.0000000000000007E-2</v>
      </c>
      <c r="AW14" s="170">
        <v>2.3E-2</v>
      </c>
      <c r="AX14" s="170">
        <v>3.7999999999999999E-2</v>
      </c>
      <c r="AY14" s="170">
        <v>0.108</v>
      </c>
      <c r="AZ14" s="170">
        <v>6.0999999999999999E-2</v>
      </c>
      <c r="BA14" s="170">
        <v>8.1000000000000003E-2</v>
      </c>
      <c r="BB14" s="170">
        <v>0.13100000000000001</v>
      </c>
      <c r="BC14" s="170">
        <v>4.8000000000000001E-2</v>
      </c>
      <c r="BD14" s="170">
        <v>1.62</v>
      </c>
      <c r="BE14" s="170">
        <v>0.62</v>
      </c>
      <c r="BF14" s="170">
        <v>0.38</v>
      </c>
      <c r="BG14" s="170">
        <v>1.1499999999999999</v>
      </c>
      <c r="BH14" s="170">
        <v>0.18</v>
      </c>
      <c r="BI14" s="170">
        <v>0.82</v>
      </c>
      <c r="BJ14" s="170">
        <v>0.38</v>
      </c>
      <c r="BK14" s="171"/>
      <c r="BL14" s="171"/>
    </row>
    <row r="15" spans="1:64" ht="15" x14ac:dyDescent="0.15">
      <c r="A15" s="172"/>
      <c r="B15" s="173"/>
      <c r="C15" s="173"/>
      <c r="D15" s="173"/>
      <c r="E15" s="173"/>
      <c r="F15" s="173"/>
      <c r="G15" s="173"/>
      <c r="H15" s="173"/>
      <c r="I15" s="173"/>
      <c r="J15" s="173"/>
      <c r="K15" s="173"/>
      <c r="L15" s="173"/>
      <c r="M15" s="173"/>
      <c r="N15" s="173"/>
      <c r="O15" s="173"/>
      <c r="P15" s="173"/>
      <c r="Q15" s="173"/>
      <c r="R15" s="173"/>
      <c r="S15" s="173"/>
      <c r="T15" s="173"/>
      <c r="U15" s="174" t="s">
        <v>22</v>
      </c>
      <c r="V15" s="174">
        <f t="shared" ref="V15:AZ15" si="5">ROUND(AVERAGE(V13:V14),3)</f>
        <v>5.1999999999999998E-2</v>
      </c>
      <c r="W15" s="174">
        <f t="shared" si="5"/>
        <v>4.0000000000000001E-3</v>
      </c>
      <c r="X15" s="174">
        <f t="shared" si="5"/>
        <v>1.6E-2</v>
      </c>
      <c r="Y15" s="174">
        <f t="shared" si="5"/>
        <v>2E-3</v>
      </c>
      <c r="Z15" s="174">
        <f t="shared" si="5"/>
        <v>2E-3</v>
      </c>
      <c r="AA15" s="174">
        <f t="shared" si="5"/>
        <v>3.1E-2</v>
      </c>
      <c r="AB15" s="174">
        <f t="shared" si="5"/>
        <v>-8888</v>
      </c>
      <c r="AC15" s="174">
        <f t="shared" si="5"/>
        <v>1.2999999999999999E-2</v>
      </c>
      <c r="AD15" s="174">
        <f t="shared" si="5"/>
        <v>2E-3</v>
      </c>
      <c r="AE15" s="174">
        <f t="shared" si="5"/>
        <v>2E-3</v>
      </c>
      <c r="AF15" s="174">
        <f t="shared" si="5"/>
        <v>3.0000000000000001E-3</v>
      </c>
      <c r="AG15" s="174">
        <f t="shared" si="5"/>
        <v>5.0000000000000001E-3</v>
      </c>
      <c r="AH15" s="174">
        <f t="shared" si="5"/>
        <v>0.05</v>
      </c>
      <c r="AI15" s="174">
        <f t="shared" si="5"/>
        <v>-8888</v>
      </c>
      <c r="AJ15" s="174">
        <f t="shared" si="5"/>
        <v>3.0000000000000001E-3</v>
      </c>
      <c r="AK15" s="174">
        <f t="shared" si="5"/>
        <v>4.0000000000000001E-3</v>
      </c>
      <c r="AL15" s="174">
        <f t="shared" si="5"/>
        <v>-8888</v>
      </c>
      <c r="AM15" s="174">
        <f t="shared" si="5"/>
        <v>8.0000000000000002E-3</v>
      </c>
      <c r="AN15" s="174">
        <f t="shared" si="5"/>
        <v>8.0000000000000002E-3</v>
      </c>
      <c r="AO15" s="174">
        <f t="shared" si="5"/>
        <v>2E-3</v>
      </c>
      <c r="AP15" s="174">
        <f t="shared" si="5"/>
        <v>-8888</v>
      </c>
      <c r="AQ15" s="174">
        <f t="shared" si="5"/>
        <v>1E-3</v>
      </c>
      <c r="AR15" s="174">
        <f t="shared" si="5"/>
        <v>-8888</v>
      </c>
      <c r="AS15" s="174">
        <f t="shared" si="5"/>
        <v>-8888</v>
      </c>
      <c r="AT15" s="174">
        <f t="shared" si="5"/>
        <v>-8888</v>
      </c>
      <c r="AU15" s="174">
        <f t="shared" si="5"/>
        <v>-8888</v>
      </c>
      <c r="AV15" s="174">
        <f t="shared" si="5"/>
        <v>7.1999999999999995E-2</v>
      </c>
      <c r="AW15" s="174">
        <f t="shared" si="5"/>
        <v>2.1999999999999999E-2</v>
      </c>
      <c r="AX15" s="174">
        <f t="shared" si="5"/>
        <v>3.7999999999999999E-2</v>
      </c>
      <c r="AY15" s="174">
        <f t="shared" si="5"/>
        <v>0.11</v>
      </c>
      <c r="AZ15" s="174">
        <f t="shared" si="5"/>
        <v>0.06</v>
      </c>
      <c r="BA15" s="175">
        <f t="shared" ref="BA15:BJ15" si="6">ROUND(AVERAGE(BA13:BA14),2)</f>
        <v>0.08</v>
      </c>
      <c r="BB15" s="175">
        <f t="shared" si="6"/>
        <v>0.13</v>
      </c>
      <c r="BC15" s="175">
        <f t="shared" si="6"/>
        <v>0.05</v>
      </c>
      <c r="BD15" s="175">
        <f t="shared" si="6"/>
        <v>1.53</v>
      </c>
      <c r="BE15" s="175">
        <f t="shared" si="6"/>
        <v>0.64</v>
      </c>
      <c r="BF15" s="175">
        <f t="shared" si="6"/>
        <v>0.36</v>
      </c>
      <c r="BG15" s="175">
        <f t="shared" si="6"/>
        <v>1.21</v>
      </c>
      <c r="BH15" s="175">
        <f t="shared" si="6"/>
        <v>0.17</v>
      </c>
      <c r="BI15" s="175">
        <f t="shared" si="6"/>
        <v>0.84</v>
      </c>
      <c r="BJ15" s="175">
        <f t="shared" si="6"/>
        <v>0.4</v>
      </c>
      <c r="BK15" s="176"/>
      <c r="BL15" s="176"/>
    </row>
    <row r="16" spans="1:64" ht="15" x14ac:dyDescent="0.15">
      <c r="A16" s="177"/>
      <c r="B16" s="178"/>
      <c r="C16" s="178"/>
      <c r="D16" s="178"/>
      <c r="E16" s="178"/>
      <c r="F16" s="178"/>
      <c r="G16" s="178"/>
      <c r="H16" s="178"/>
      <c r="I16" s="178"/>
      <c r="J16" s="178"/>
      <c r="K16" s="178"/>
      <c r="L16" s="178"/>
      <c r="M16" s="178"/>
      <c r="N16" s="178"/>
      <c r="O16" s="178"/>
      <c r="P16" s="178"/>
      <c r="Q16" s="178"/>
      <c r="R16" s="178"/>
      <c r="S16" s="178"/>
      <c r="T16" s="178"/>
      <c r="U16" s="179" t="s">
        <v>418</v>
      </c>
      <c r="V16" s="179">
        <f t="shared" ref="V16:AZ16" si="7">ROUND(STDEV(V13:V14),3)</f>
        <v>3.0000000000000001E-3</v>
      </c>
      <c r="W16" s="179">
        <f t="shared" si="7"/>
        <v>0</v>
      </c>
      <c r="X16" s="179">
        <f t="shared" si="7"/>
        <v>1E-3</v>
      </c>
      <c r="Y16" s="179">
        <f t="shared" si="7"/>
        <v>0</v>
      </c>
      <c r="Z16" s="179">
        <f t="shared" si="7"/>
        <v>0</v>
      </c>
      <c r="AA16" s="179">
        <f t="shared" si="7"/>
        <v>0</v>
      </c>
      <c r="AB16" s="179">
        <f t="shared" si="7"/>
        <v>0</v>
      </c>
      <c r="AC16" s="179">
        <f t="shared" si="7"/>
        <v>1E-3</v>
      </c>
      <c r="AD16" s="179">
        <f t="shared" si="7"/>
        <v>0</v>
      </c>
      <c r="AE16" s="179">
        <f t="shared" si="7"/>
        <v>0</v>
      </c>
      <c r="AF16" s="179">
        <f t="shared" si="7"/>
        <v>0</v>
      </c>
      <c r="AG16" s="179">
        <f t="shared" si="7"/>
        <v>1E-3</v>
      </c>
      <c r="AH16" s="179">
        <f t="shared" si="7"/>
        <v>4.0000000000000001E-3</v>
      </c>
      <c r="AI16" s="179">
        <f t="shared" si="7"/>
        <v>0</v>
      </c>
      <c r="AJ16" s="179">
        <f t="shared" si="7"/>
        <v>1E-3</v>
      </c>
      <c r="AK16" s="179">
        <f t="shared" si="7"/>
        <v>0</v>
      </c>
      <c r="AL16" s="179">
        <f t="shared" si="7"/>
        <v>0</v>
      </c>
      <c r="AM16" s="179">
        <f t="shared" si="7"/>
        <v>1E-3</v>
      </c>
      <c r="AN16" s="179">
        <f t="shared" si="7"/>
        <v>0</v>
      </c>
      <c r="AO16" s="179">
        <f t="shared" si="7"/>
        <v>0</v>
      </c>
      <c r="AP16" s="179">
        <f t="shared" si="7"/>
        <v>0</v>
      </c>
      <c r="AQ16" s="179">
        <f t="shared" si="7"/>
        <v>0</v>
      </c>
      <c r="AR16" s="179">
        <f t="shared" si="7"/>
        <v>0</v>
      </c>
      <c r="AS16" s="179">
        <f t="shared" si="7"/>
        <v>0</v>
      </c>
      <c r="AT16" s="179">
        <f t="shared" si="7"/>
        <v>0</v>
      </c>
      <c r="AU16" s="179">
        <f t="shared" si="7"/>
        <v>0</v>
      </c>
      <c r="AV16" s="179">
        <f t="shared" si="7"/>
        <v>2E-3</v>
      </c>
      <c r="AW16" s="179">
        <f t="shared" si="7"/>
        <v>2E-3</v>
      </c>
      <c r="AX16" s="179">
        <f t="shared" si="7"/>
        <v>0</v>
      </c>
      <c r="AY16" s="179">
        <f t="shared" si="7"/>
        <v>2E-3</v>
      </c>
      <c r="AZ16" s="179">
        <f t="shared" si="7"/>
        <v>2E-3</v>
      </c>
      <c r="BA16" s="180">
        <f t="shared" ref="BA16:BJ16" si="8">ROUND(STDEV(BA13:BA14),2)</f>
        <v>0</v>
      </c>
      <c r="BB16" s="180">
        <f t="shared" si="8"/>
        <v>0</v>
      </c>
      <c r="BC16" s="180">
        <f t="shared" si="8"/>
        <v>0</v>
      </c>
      <c r="BD16" s="180">
        <f t="shared" si="8"/>
        <v>0.13</v>
      </c>
      <c r="BE16" s="180">
        <f t="shared" si="8"/>
        <v>0.03</v>
      </c>
      <c r="BF16" s="180">
        <f t="shared" si="8"/>
        <v>0.03</v>
      </c>
      <c r="BG16" s="180">
        <f t="shared" si="8"/>
        <v>0.08</v>
      </c>
      <c r="BH16" s="180">
        <f t="shared" si="8"/>
        <v>0.02</v>
      </c>
      <c r="BI16" s="180">
        <f t="shared" si="8"/>
        <v>0.02</v>
      </c>
      <c r="BJ16" s="180">
        <f t="shared" si="8"/>
        <v>0.02</v>
      </c>
      <c r="BK16" s="181"/>
      <c r="BL16" s="181"/>
    </row>
    <row r="17" spans="1:64" ht="15" x14ac:dyDescent="0.15">
      <c r="A17" s="182"/>
      <c r="B17" s="183"/>
      <c r="C17" s="183"/>
      <c r="D17" s="183"/>
      <c r="E17" s="183"/>
      <c r="F17" s="183"/>
      <c r="G17" s="183"/>
      <c r="H17" s="183"/>
      <c r="I17" s="183"/>
      <c r="J17" s="183"/>
      <c r="K17" s="183"/>
      <c r="L17" s="183"/>
      <c r="M17" s="183"/>
      <c r="N17" s="183"/>
      <c r="O17" s="183"/>
      <c r="P17" s="183"/>
      <c r="Q17" s="183"/>
      <c r="R17" s="183"/>
      <c r="S17" s="183"/>
      <c r="T17" s="183"/>
      <c r="U17" s="184" t="s">
        <v>216</v>
      </c>
      <c r="V17" s="185">
        <f t="shared" ref="V17:BJ17" si="9">ROUND((V16/V15),4)</f>
        <v>5.7700000000000001E-2</v>
      </c>
      <c r="W17" s="185">
        <f t="shared" si="9"/>
        <v>0</v>
      </c>
      <c r="X17" s="185">
        <f t="shared" si="9"/>
        <v>6.25E-2</v>
      </c>
      <c r="Y17" s="185">
        <f t="shared" si="9"/>
        <v>0</v>
      </c>
      <c r="Z17" s="185">
        <f t="shared" si="9"/>
        <v>0</v>
      </c>
      <c r="AA17" s="185">
        <f t="shared" si="9"/>
        <v>0</v>
      </c>
      <c r="AB17" s="185">
        <f t="shared" si="9"/>
        <v>0</v>
      </c>
      <c r="AC17" s="185">
        <f t="shared" si="9"/>
        <v>7.6899999999999996E-2</v>
      </c>
      <c r="AD17" s="185">
        <f t="shared" si="9"/>
        <v>0</v>
      </c>
      <c r="AE17" s="185">
        <f t="shared" si="9"/>
        <v>0</v>
      </c>
      <c r="AF17" s="185">
        <f t="shared" si="9"/>
        <v>0</v>
      </c>
      <c r="AG17" s="185">
        <f t="shared" si="9"/>
        <v>0.2</v>
      </c>
      <c r="AH17" s="185">
        <f t="shared" si="9"/>
        <v>0.08</v>
      </c>
      <c r="AI17" s="185">
        <f t="shared" si="9"/>
        <v>0</v>
      </c>
      <c r="AJ17" s="185">
        <f t="shared" si="9"/>
        <v>0.33329999999999999</v>
      </c>
      <c r="AK17" s="185">
        <f t="shared" si="9"/>
        <v>0</v>
      </c>
      <c r="AL17" s="185">
        <f t="shared" si="9"/>
        <v>0</v>
      </c>
      <c r="AM17" s="185">
        <f t="shared" si="9"/>
        <v>0.125</v>
      </c>
      <c r="AN17" s="185">
        <f t="shared" si="9"/>
        <v>0</v>
      </c>
      <c r="AO17" s="185">
        <f t="shared" si="9"/>
        <v>0</v>
      </c>
      <c r="AP17" s="185">
        <f t="shared" si="9"/>
        <v>0</v>
      </c>
      <c r="AQ17" s="185">
        <f t="shared" si="9"/>
        <v>0</v>
      </c>
      <c r="AR17" s="185">
        <f t="shared" si="9"/>
        <v>0</v>
      </c>
      <c r="AS17" s="185">
        <f t="shared" si="9"/>
        <v>0</v>
      </c>
      <c r="AT17" s="185">
        <f t="shared" si="9"/>
        <v>0</v>
      </c>
      <c r="AU17" s="185">
        <f t="shared" si="9"/>
        <v>0</v>
      </c>
      <c r="AV17" s="185">
        <f t="shared" si="9"/>
        <v>2.7799999999999998E-2</v>
      </c>
      <c r="AW17" s="185">
        <f t="shared" si="9"/>
        <v>9.0899999999999995E-2</v>
      </c>
      <c r="AX17" s="185">
        <f t="shared" si="9"/>
        <v>0</v>
      </c>
      <c r="AY17" s="185">
        <f t="shared" si="9"/>
        <v>1.8200000000000001E-2</v>
      </c>
      <c r="AZ17" s="185">
        <f t="shared" si="9"/>
        <v>3.3300000000000003E-2</v>
      </c>
      <c r="BA17" s="185">
        <f t="shared" si="9"/>
        <v>0</v>
      </c>
      <c r="BB17" s="185">
        <f t="shared" si="9"/>
        <v>0</v>
      </c>
      <c r="BC17" s="185">
        <f t="shared" si="9"/>
        <v>0</v>
      </c>
      <c r="BD17" s="185">
        <f t="shared" si="9"/>
        <v>8.5000000000000006E-2</v>
      </c>
      <c r="BE17" s="185">
        <f t="shared" si="9"/>
        <v>4.6899999999999997E-2</v>
      </c>
      <c r="BF17" s="185">
        <f t="shared" si="9"/>
        <v>8.3299999999999999E-2</v>
      </c>
      <c r="BG17" s="185">
        <f t="shared" si="9"/>
        <v>6.6100000000000006E-2</v>
      </c>
      <c r="BH17" s="185">
        <f t="shared" si="9"/>
        <v>0.1176</v>
      </c>
      <c r="BI17" s="185">
        <f t="shared" si="9"/>
        <v>2.3800000000000002E-2</v>
      </c>
      <c r="BJ17" s="185">
        <f t="shared" si="9"/>
        <v>0.05</v>
      </c>
      <c r="BK17" s="186">
        <f>V17</f>
        <v>5.7700000000000001E-2</v>
      </c>
      <c r="BL17" s="186">
        <f t="array" ref="BL17">AVERAGE(IF(V17:AG17&gt;-0.001,V17:AG17,""))</f>
        <v>3.3091666666666665E-2</v>
      </c>
    </row>
    <row r="18" spans="1:64" ht="15" x14ac:dyDescent="0.2">
      <c r="A18" s="168" t="s">
        <v>303</v>
      </c>
      <c r="B18" s="169" t="s">
        <v>331</v>
      </c>
      <c r="C18" s="169" t="s">
        <v>385</v>
      </c>
      <c r="D18" s="169" t="s">
        <v>333</v>
      </c>
      <c r="E18" s="169"/>
      <c r="F18" s="169">
        <v>1040</v>
      </c>
      <c r="G18" s="169">
        <v>158</v>
      </c>
      <c r="H18" s="169" t="s">
        <v>378</v>
      </c>
      <c r="I18" s="169">
        <v>0.1</v>
      </c>
      <c r="J18" s="169">
        <v>3814</v>
      </c>
      <c r="K18" s="169" t="s">
        <v>361</v>
      </c>
      <c r="L18" s="169">
        <v>2017</v>
      </c>
      <c r="M18" s="169" t="s">
        <v>367</v>
      </c>
      <c r="N18" s="169">
        <v>11</v>
      </c>
      <c r="O18" s="169">
        <v>11</v>
      </c>
      <c r="P18" s="169">
        <v>2100</v>
      </c>
      <c r="Q18" s="169">
        <v>-103</v>
      </c>
      <c r="R18" s="169">
        <v>-45</v>
      </c>
      <c r="S18" s="169" t="s">
        <v>280</v>
      </c>
      <c r="T18" s="169" t="s">
        <v>281</v>
      </c>
      <c r="U18" s="169" t="s">
        <v>368</v>
      </c>
      <c r="V18" s="170">
        <v>0.11600000000000001</v>
      </c>
      <c r="W18" s="170">
        <v>0.01</v>
      </c>
      <c r="X18" s="170">
        <v>3.4000000000000002E-2</v>
      </c>
      <c r="Y18" s="170">
        <v>5.0000000000000001E-3</v>
      </c>
      <c r="Z18" s="170">
        <v>1.2E-2</v>
      </c>
      <c r="AA18" s="170">
        <v>4.5999999999999999E-2</v>
      </c>
      <c r="AB18" s="170">
        <v>-8888</v>
      </c>
      <c r="AC18" s="170">
        <v>2.4E-2</v>
      </c>
      <c r="AD18" s="170">
        <v>2E-3</v>
      </c>
      <c r="AE18" s="170">
        <v>1.2E-2</v>
      </c>
      <c r="AF18" s="170">
        <v>8.9999999999999993E-3</v>
      </c>
      <c r="AG18" s="170">
        <v>8.9999999999999993E-3</v>
      </c>
      <c r="AH18" s="170">
        <v>0.11</v>
      </c>
      <c r="AI18" s="170">
        <v>3.0000000000000001E-3</v>
      </c>
      <c r="AJ18" s="170">
        <v>3.0000000000000001E-3</v>
      </c>
      <c r="AK18" s="170">
        <v>0.01</v>
      </c>
      <c r="AL18" s="170">
        <v>-8888</v>
      </c>
      <c r="AM18" s="170">
        <v>1.9E-2</v>
      </c>
      <c r="AN18" s="170">
        <v>1.4999999999999999E-2</v>
      </c>
      <c r="AO18" s="170">
        <v>2E-3</v>
      </c>
      <c r="AP18" s="170">
        <v>-8888</v>
      </c>
      <c r="AQ18" s="170">
        <v>3.0000000000000001E-3</v>
      </c>
      <c r="AR18" s="170">
        <v>2E-3</v>
      </c>
      <c r="AS18" s="170">
        <v>4.0000000000000001E-3</v>
      </c>
      <c r="AT18" s="170">
        <v>-8888</v>
      </c>
      <c r="AU18" s="170">
        <v>-8888</v>
      </c>
      <c r="AV18" s="170">
        <v>0.16</v>
      </c>
      <c r="AW18" s="170">
        <v>0.04</v>
      </c>
      <c r="AX18" s="170">
        <v>7.9000000000000001E-2</v>
      </c>
      <c r="AY18" s="170">
        <v>0.23899999999999999</v>
      </c>
      <c r="AZ18" s="170">
        <v>0.11899999999999999</v>
      </c>
      <c r="BA18" s="170">
        <v>0.16300000000000001</v>
      </c>
      <c r="BB18" s="170">
        <v>0.27900000000000003</v>
      </c>
      <c r="BC18" s="170">
        <v>9.8000000000000004E-2</v>
      </c>
      <c r="BD18" s="170">
        <v>1.41</v>
      </c>
      <c r="BE18" s="170">
        <v>0.66</v>
      </c>
      <c r="BF18" s="170">
        <v>0.34</v>
      </c>
      <c r="BG18" s="170">
        <v>1.34</v>
      </c>
      <c r="BH18" s="170">
        <v>0.14000000000000001</v>
      </c>
      <c r="BI18" s="170">
        <v>0.86</v>
      </c>
      <c r="BJ18" s="170">
        <v>0.42</v>
      </c>
      <c r="BK18" s="171"/>
      <c r="BL18" s="171"/>
    </row>
    <row r="19" spans="1:64" ht="15" x14ac:dyDescent="0.2">
      <c r="A19" s="168" t="s">
        <v>304</v>
      </c>
      <c r="B19" s="169" t="s">
        <v>331</v>
      </c>
      <c r="C19" s="169" t="s">
        <v>386</v>
      </c>
      <c r="D19" s="169" t="s">
        <v>333</v>
      </c>
      <c r="E19" s="169" t="s">
        <v>376</v>
      </c>
      <c r="F19" s="169">
        <v>1037</v>
      </c>
      <c r="G19" s="169">
        <v>158</v>
      </c>
      <c r="H19" s="169" t="s">
        <v>378</v>
      </c>
      <c r="I19" s="169">
        <v>0.1</v>
      </c>
      <c r="J19" s="169">
        <v>3814</v>
      </c>
      <c r="K19" s="169" t="s">
        <v>361</v>
      </c>
      <c r="L19" s="169">
        <v>2017</v>
      </c>
      <c r="M19" s="169" t="s">
        <v>367</v>
      </c>
      <c r="N19" s="169">
        <v>11</v>
      </c>
      <c r="O19" s="169">
        <v>11</v>
      </c>
      <c r="P19" s="169">
        <v>2100</v>
      </c>
      <c r="Q19" s="169">
        <v>-103</v>
      </c>
      <c r="R19" s="169">
        <v>-45</v>
      </c>
      <c r="S19" s="169" t="s">
        <v>280</v>
      </c>
      <c r="T19" s="169" t="s">
        <v>281</v>
      </c>
      <c r="U19" s="169" t="s">
        <v>368</v>
      </c>
      <c r="V19" s="170">
        <v>0.12</v>
      </c>
      <c r="W19" s="170">
        <v>0.01</v>
      </c>
      <c r="X19" s="170">
        <v>3.4000000000000002E-2</v>
      </c>
      <c r="Y19" s="170">
        <v>5.0000000000000001E-3</v>
      </c>
      <c r="Z19" s="170">
        <v>1.2E-2</v>
      </c>
      <c r="AA19" s="170">
        <v>4.7E-2</v>
      </c>
      <c r="AB19" s="170">
        <v>-8888</v>
      </c>
      <c r="AC19" s="170">
        <v>2.7E-2</v>
      </c>
      <c r="AD19" s="170">
        <v>2E-3</v>
      </c>
      <c r="AE19" s="170">
        <v>1.2E-2</v>
      </c>
      <c r="AF19" s="170">
        <v>1.2E-2</v>
      </c>
      <c r="AG19" s="170">
        <v>8.9999999999999993E-3</v>
      </c>
      <c r="AH19" s="170">
        <v>0.113</v>
      </c>
      <c r="AI19" s="170">
        <v>3.0000000000000001E-3</v>
      </c>
      <c r="AJ19" s="170">
        <v>4.0000000000000001E-3</v>
      </c>
      <c r="AK19" s="170">
        <v>0.01</v>
      </c>
      <c r="AL19" s="170">
        <v>-8888</v>
      </c>
      <c r="AM19" s="170">
        <v>1.9E-2</v>
      </c>
      <c r="AN19" s="170">
        <v>1.4999999999999999E-2</v>
      </c>
      <c r="AO19" s="170">
        <v>2E-3</v>
      </c>
      <c r="AP19" s="170">
        <v>-8888</v>
      </c>
      <c r="AQ19" s="170">
        <v>3.0000000000000001E-3</v>
      </c>
      <c r="AR19" s="170">
        <v>2E-3</v>
      </c>
      <c r="AS19" s="170">
        <v>5.0000000000000001E-3</v>
      </c>
      <c r="AT19" s="170">
        <v>-8888</v>
      </c>
      <c r="AU19" s="170">
        <v>-8888</v>
      </c>
      <c r="AV19" s="170">
        <v>0.16400000000000001</v>
      </c>
      <c r="AW19" s="170">
        <v>4.2999999999999997E-2</v>
      </c>
      <c r="AX19" s="170">
        <v>8.3000000000000004E-2</v>
      </c>
      <c r="AY19" s="170">
        <v>0.247</v>
      </c>
      <c r="AZ19" s="170">
        <v>0.126</v>
      </c>
      <c r="BA19" s="170">
        <v>0.17</v>
      </c>
      <c r="BB19" s="170">
        <v>0.28999999999999998</v>
      </c>
      <c r="BC19" s="170">
        <v>0.10199999999999999</v>
      </c>
      <c r="BD19" s="170">
        <v>1.42</v>
      </c>
      <c r="BE19" s="170">
        <v>0.66</v>
      </c>
      <c r="BF19" s="170">
        <v>0.34</v>
      </c>
      <c r="BG19" s="170">
        <v>1.3</v>
      </c>
      <c r="BH19" s="170">
        <v>0.15</v>
      </c>
      <c r="BI19" s="170">
        <v>0.85</v>
      </c>
      <c r="BJ19" s="170">
        <v>0.41</v>
      </c>
      <c r="BK19" s="171"/>
      <c r="BL19" s="171"/>
    </row>
    <row r="20" spans="1:64" ht="15" x14ac:dyDescent="0.15">
      <c r="A20" s="172"/>
      <c r="B20" s="173"/>
      <c r="C20" s="173"/>
      <c r="D20" s="173"/>
      <c r="E20" s="173"/>
      <c r="F20" s="173"/>
      <c r="G20" s="173"/>
      <c r="H20" s="173"/>
      <c r="I20" s="173"/>
      <c r="J20" s="173"/>
      <c r="K20" s="173"/>
      <c r="L20" s="173"/>
      <c r="M20" s="173"/>
      <c r="N20" s="173"/>
      <c r="O20" s="173"/>
      <c r="P20" s="173"/>
      <c r="Q20" s="173"/>
      <c r="R20" s="173"/>
      <c r="S20" s="173"/>
      <c r="T20" s="173"/>
      <c r="U20" s="174" t="s">
        <v>22</v>
      </c>
      <c r="V20" s="174">
        <f t="shared" ref="V20:AZ20" si="10">ROUND(AVERAGE(V18:V19),3)</f>
        <v>0.11799999999999999</v>
      </c>
      <c r="W20" s="174">
        <f t="shared" si="10"/>
        <v>0.01</v>
      </c>
      <c r="X20" s="174">
        <f t="shared" si="10"/>
        <v>3.4000000000000002E-2</v>
      </c>
      <c r="Y20" s="174">
        <f t="shared" si="10"/>
        <v>5.0000000000000001E-3</v>
      </c>
      <c r="Z20" s="174">
        <f t="shared" si="10"/>
        <v>1.2E-2</v>
      </c>
      <c r="AA20" s="174">
        <f t="shared" si="10"/>
        <v>4.7E-2</v>
      </c>
      <c r="AB20" s="174">
        <f t="shared" si="10"/>
        <v>-8888</v>
      </c>
      <c r="AC20" s="174">
        <f t="shared" si="10"/>
        <v>2.5999999999999999E-2</v>
      </c>
      <c r="AD20" s="174">
        <f t="shared" si="10"/>
        <v>2E-3</v>
      </c>
      <c r="AE20" s="174">
        <f t="shared" si="10"/>
        <v>1.2E-2</v>
      </c>
      <c r="AF20" s="174">
        <f t="shared" si="10"/>
        <v>1.0999999999999999E-2</v>
      </c>
      <c r="AG20" s="174">
        <f t="shared" si="10"/>
        <v>8.9999999999999993E-3</v>
      </c>
      <c r="AH20" s="174">
        <f t="shared" si="10"/>
        <v>0.112</v>
      </c>
      <c r="AI20" s="174">
        <f t="shared" si="10"/>
        <v>3.0000000000000001E-3</v>
      </c>
      <c r="AJ20" s="174">
        <f t="shared" si="10"/>
        <v>4.0000000000000001E-3</v>
      </c>
      <c r="AK20" s="174">
        <f t="shared" si="10"/>
        <v>0.01</v>
      </c>
      <c r="AL20" s="174">
        <f t="shared" si="10"/>
        <v>-8888</v>
      </c>
      <c r="AM20" s="174">
        <f t="shared" si="10"/>
        <v>1.9E-2</v>
      </c>
      <c r="AN20" s="174">
        <f t="shared" si="10"/>
        <v>1.4999999999999999E-2</v>
      </c>
      <c r="AO20" s="174">
        <f t="shared" si="10"/>
        <v>2E-3</v>
      </c>
      <c r="AP20" s="174">
        <f t="shared" si="10"/>
        <v>-8888</v>
      </c>
      <c r="AQ20" s="174">
        <f t="shared" si="10"/>
        <v>3.0000000000000001E-3</v>
      </c>
      <c r="AR20" s="174">
        <f t="shared" si="10"/>
        <v>2E-3</v>
      </c>
      <c r="AS20" s="174">
        <f t="shared" si="10"/>
        <v>5.0000000000000001E-3</v>
      </c>
      <c r="AT20" s="174">
        <f t="shared" si="10"/>
        <v>-8888</v>
      </c>
      <c r="AU20" s="174">
        <f t="shared" si="10"/>
        <v>-8888</v>
      </c>
      <c r="AV20" s="174">
        <f t="shared" si="10"/>
        <v>0.16200000000000001</v>
      </c>
      <c r="AW20" s="174">
        <f t="shared" si="10"/>
        <v>4.2000000000000003E-2</v>
      </c>
      <c r="AX20" s="174">
        <f t="shared" si="10"/>
        <v>8.1000000000000003E-2</v>
      </c>
      <c r="AY20" s="174">
        <f t="shared" si="10"/>
        <v>0.24299999999999999</v>
      </c>
      <c r="AZ20" s="174">
        <f t="shared" si="10"/>
        <v>0.123</v>
      </c>
      <c r="BA20" s="175">
        <f t="shared" ref="BA20:BJ20" si="11">ROUND(AVERAGE(BA18:BA19),2)</f>
        <v>0.17</v>
      </c>
      <c r="BB20" s="175">
        <f t="shared" si="11"/>
        <v>0.28000000000000003</v>
      </c>
      <c r="BC20" s="175">
        <f t="shared" si="11"/>
        <v>0.1</v>
      </c>
      <c r="BD20" s="175">
        <f t="shared" si="11"/>
        <v>1.42</v>
      </c>
      <c r="BE20" s="175">
        <f t="shared" si="11"/>
        <v>0.66</v>
      </c>
      <c r="BF20" s="175">
        <f t="shared" si="11"/>
        <v>0.34</v>
      </c>
      <c r="BG20" s="175">
        <f t="shared" si="11"/>
        <v>1.32</v>
      </c>
      <c r="BH20" s="175">
        <f t="shared" si="11"/>
        <v>0.15</v>
      </c>
      <c r="BI20" s="175">
        <f t="shared" si="11"/>
        <v>0.86</v>
      </c>
      <c r="BJ20" s="175">
        <f t="shared" si="11"/>
        <v>0.42</v>
      </c>
      <c r="BK20" s="176"/>
      <c r="BL20" s="176"/>
    </row>
    <row r="21" spans="1:64" ht="15" x14ac:dyDescent="0.15">
      <c r="A21" s="177"/>
      <c r="B21" s="178"/>
      <c r="C21" s="178"/>
      <c r="D21" s="178"/>
      <c r="E21" s="178"/>
      <c r="F21" s="178"/>
      <c r="G21" s="178"/>
      <c r="H21" s="178"/>
      <c r="I21" s="178"/>
      <c r="J21" s="178"/>
      <c r="K21" s="178"/>
      <c r="L21" s="178"/>
      <c r="M21" s="178"/>
      <c r="N21" s="178"/>
      <c r="O21" s="178"/>
      <c r="P21" s="178"/>
      <c r="Q21" s="178"/>
      <c r="R21" s="178"/>
      <c r="S21" s="178"/>
      <c r="T21" s="178"/>
      <c r="U21" s="179" t="s">
        <v>418</v>
      </c>
      <c r="V21" s="179">
        <f t="shared" ref="V21:AZ21" si="12">ROUND(STDEV(V18:V19),3)</f>
        <v>3.0000000000000001E-3</v>
      </c>
      <c r="W21" s="179">
        <f t="shared" si="12"/>
        <v>0</v>
      </c>
      <c r="X21" s="179">
        <f t="shared" si="12"/>
        <v>0</v>
      </c>
      <c r="Y21" s="179">
        <f t="shared" si="12"/>
        <v>0</v>
      </c>
      <c r="Z21" s="179">
        <f t="shared" si="12"/>
        <v>0</v>
      </c>
      <c r="AA21" s="179">
        <f t="shared" si="12"/>
        <v>1E-3</v>
      </c>
      <c r="AB21" s="179">
        <f t="shared" si="12"/>
        <v>0</v>
      </c>
      <c r="AC21" s="179">
        <f t="shared" si="12"/>
        <v>2E-3</v>
      </c>
      <c r="AD21" s="179">
        <f t="shared" si="12"/>
        <v>0</v>
      </c>
      <c r="AE21" s="179">
        <f t="shared" si="12"/>
        <v>0</v>
      </c>
      <c r="AF21" s="179">
        <f t="shared" si="12"/>
        <v>2E-3</v>
      </c>
      <c r="AG21" s="179">
        <f t="shared" si="12"/>
        <v>0</v>
      </c>
      <c r="AH21" s="179">
        <f t="shared" si="12"/>
        <v>2E-3</v>
      </c>
      <c r="AI21" s="179">
        <f t="shared" si="12"/>
        <v>0</v>
      </c>
      <c r="AJ21" s="179">
        <f t="shared" si="12"/>
        <v>1E-3</v>
      </c>
      <c r="AK21" s="179">
        <f t="shared" si="12"/>
        <v>0</v>
      </c>
      <c r="AL21" s="179">
        <f t="shared" si="12"/>
        <v>0</v>
      </c>
      <c r="AM21" s="179">
        <f t="shared" si="12"/>
        <v>0</v>
      </c>
      <c r="AN21" s="179">
        <f t="shared" si="12"/>
        <v>0</v>
      </c>
      <c r="AO21" s="179">
        <f t="shared" si="12"/>
        <v>0</v>
      </c>
      <c r="AP21" s="179">
        <f t="shared" si="12"/>
        <v>0</v>
      </c>
      <c r="AQ21" s="179">
        <f t="shared" si="12"/>
        <v>0</v>
      </c>
      <c r="AR21" s="179">
        <f t="shared" si="12"/>
        <v>0</v>
      </c>
      <c r="AS21" s="179">
        <f t="shared" si="12"/>
        <v>1E-3</v>
      </c>
      <c r="AT21" s="179">
        <f t="shared" si="12"/>
        <v>0</v>
      </c>
      <c r="AU21" s="179">
        <f t="shared" si="12"/>
        <v>0</v>
      </c>
      <c r="AV21" s="179">
        <f t="shared" si="12"/>
        <v>3.0000000000000001E-3</v>
      </c>
      <c r="AW21" s="179">
        <f t="shared" si="12"/>
        <v>2E-3</v>
      </c>
      <c r="AX21" s="179">
        <f t="shared" si="12"/>
        <v>3.0000000000000001E-3</v>
      </c>
      <c r="AY21" s="179">
        <f t="shared" si="12"/>
        <v>6.0000000000000001E-3</v>
      </c>
      <c r="AZ21" s="179">
        <f t="shared" si="12"/>
        <v>5.0000000000000001E-3</v>
      </c>
      <c r="BA21" s="180">
        <f t="shared" ref="BA21:BJ21" si="13">ROUND(STDEV(BA18:BA19),2)</f>
        <v>0</v>
      </c>
      <c r="BB21" s="180">
        <f t="shared" si="13"/>
        <v>0.01</v>
      </c>
      <c r="BC21" s="180">
        <f t="shared" si="13"/>
        <v>0</v>
      </c>
      <c r="BD21" s="180">
        <f t="shared" si="13"/>
        <v>0.01</v>
      </c>
      <c r="BE21" s="180">
        <f t="shared" si="13"/>
        <v>0</v>
      </c>
      <c r="BF21" s="180">
        <f t="shared" si="13"/>
        <v>0</v>
      </c>
      <c r="BG21" s="180">
        <f t="shared" si="13"/>
        <v>0.03</v>
      </c>
      <c r="BH21" s="180">
        <f t="shared" si="13"/>
        <v>0.01</v>
      </c>
      <c r="BI21" s="180">
        <f t="shared" si="13"/>
        <v>0.01</v>
      </c>
      <c r="BJ21" s="180">
        <f t="shared" si="13"/>
        <v>0.01</v>
      </c>
      <c r="BK21" s="181"/>
      <c r="BL21" s="181"/>
    </row>
    <row r="22" spans="1:64" ht="15" x14ac:dyDescent="0.15">
      <c r="A22" s="182"/>
      <c r="B22" s="183"/>
      <c r="C22" s="183"/>
      <c r="D22" s="183"/>
      <c r="E22" s="183"/>
      <c r="F22" s="183"/>
      <c r="G22" s="183"/>
      <c r="H22" s="183"/>
      <c r="I22" s="183"/>
      <c r="J22" s="183"/>
      <c r="K22" s="183"/>
      <c r="L22" s="183"/>
      <c r="M22" s="183"/>
      <c r="N22" s="183"/>
      <c r="O22" s="183"/>
      <c r="P22" s="183"/>
      <c r="Q22" s="183"/>
      <c r="R22" s="183"/>
      <c r="S22" s="183"/>
      <c r="T22" s="183"/>
      <c r="U22" s="184" t="s">
        <v>216</v>
      </c>
      <c r="V22" s="185">
        <f t="shared" ref="V22:BJ22" si="14">ROUND((V21/V20),4)</f>
        <v>2.5399999999999999E-2</v>
      </c>
      <c r="W22" s="185">
        <f t="shared" si="14"/>
        <v>0</v>
      </c>
      <c r="X22" s="185">
        <f t="shared" si="14"/>
        <v>0</v>
      </c>
      <c r="Y22" s="185">
        <f t="shared" si="14"/>
        <v>0</v>
      </c>
      <c r="Z22" s="185">
        <f t="shared" si="14"/>
        <v>0</v>
      </c>
      <c r="AA22" s="185">
        <f t="shared" si="14"/>
        <v>2.1299999999999999E-2</v>
      </c>
      <c r="AB22" s="185">
        <f t="shared" si="14"/>
        <v>0</v>
      </c>
      <c r="AC22" s="185">
        <f t="shared" si="14"/>
        <v>7.6899999999999996E-2</v>
      </c>
      <c r="AD22" s="185">
        <f t="shared" si="14"/>
        <v>0</v>
      </c>
      <c r="AE22" s="185">
        <f t="shared" si="14"/>
        <v>0</v>
      </c>
      <c r="AF22" s="185">
        <f t="shared" si="14"/>
        <v>0.18179999999999999</v>
      </c>
      <c r="AG22" s="185">
        <f t="shared" si="14"/>
        <v>0</v>
      </c>
      <c r="AH22" s="185">
        <f t="shared" si="14"/>
        <v>1.7899999999999999E-2</v>
      </c>
      <c r="AI22" s="185">
        <f t="shared" si="14"/>
        <v>0</v>
      </c>
      <c r="AJ22" s="185">
        <f t="shared" si="14"/>
        <v>0.25</v>
      </c>
      <c r="AK22" s="185">
        <f t="shared" si="14"/>
        <v>0</v>
      </c>
      <c r="AL22" s="185">
        <f t="shared" si="14"/>
        <v>0</v>
      </c>
      <c r="AM22" s="185">
        <f t="shared" si="14"/>
        <v>0</v>
      </c>
      <c r="AN22" s="185">
        <f t="shared" si="14"/>
        <v>0</v>
      </c>
      <c r="AO22" s="185">
        <f t="shared" si="14"/>
        <v>0</v>
      </c>
      <c r="AP22" s="185">
        <f t="shared" si="14"/>
        <v>0</v>
      </c>
      <c r="AQ22" s="185">
        <f t="shared" si="14"/>
        <v>0</v>
      </c>
      <c r="AR22" s="185">
        <f t="shared" si="14"/>
        <v>0</v>
      </c>
      <c r="AS22" s="185">
        <f t="shared" si="14"/>
        <v>0.2</v>
      </c>
      <c r="AT22" s="185">
        <f t="shared" si="14"/>
        <v>0</v>
      </c>
      <c r="AU22" s="185">
        <f t="shared" si="14"/>
        <v>0</v>
      </c>
      <c r="AV22" s="185">
        <f t="shared" si="14"/>
        <v>1.8499999999999999E-2</v>
      </c>
      <c r="AW22" s="185">
        <f t="shared" si="14"/>
        <v>4.7600000000000003E-2</v>
      </c>
      <c r="AX22" s="185">
        <f t="shared" si="14"/>
        <v>3.6999999999999998E-2</v>
      </c>
      <c r="AY22" s="185">
        <f t="shared" si="14"/>
        <v>2.47E-2</v>
      </c>
      <c r="AZ22" s="185">
        <f t="shared" si="14"/>
        <v>4.07E-2</v>
      </c>
      <c r="BA22" s="185">
        <f t="shared" si="14"/>
        <v>0</v>
      </c>
      <c r="BB22" s="185">
        <f t="shared" si="14"/>
        <v>3.5700000000000003E-2</v>
      </c>
      <c r="BC22" s="185">
        <f t="shared" si="14"/>
        <v>0</v>
      </c>
      <c r="BD22" s="185">
        <f t="shared" si="14"/>
        <v>7.0000000000000001E-3</v>
      </c>
      <c r="BE22" s="185">
        <f t="shared" si="14"/>
        <v>0</v>
      </c>
      <c r="BF22" s="185">
        <f t="shared" si="14"/>
        <v>0</v>
      </c>
      <c r="BG22" s="185">
        <f t="shared" si="14"/>
        <v>2.2700000000000001E-2</v>
      </c>
      <c r="BH22" s="185">
        <f t="shared" si="14"/>
        <v>6.6699999999999995E-2</v>
      </c>
      <c r="BI22" s="185">
        <f t="shared" si="14"/>
        <v>1.1599999999999999E-2</v>
      </c>
      <c r="BJ22" s="185">
        <f t="shared" si="14"/>
        <v>2.3800000000000002E-2</v>
      </c>
      <c r="BK22" s="186">
        <f>V22</f>
        <v>2.5399999999999999E-2</v>
      </c>
      <c r="BL22" s="186">
        <f t="array" ref="BL22">AVERAGE(IF(V22:AG22&gt;-0.001,V22:AG22,""))</f>
        <v>2.545E-2</v>
      </c>
    </row>
    <row r="23" spans="1:64" ht="15" x14ac:dyDescent="0.2">
      <c r="A23" s="168" t="s">
        <v>306</v>
      </c>
      <c r="B23" s="169" t="s">
        <v>331</v>
      </c>
      <c r="C23" s="169" t="s">
        <v>388</v>
      </c>
      <c r="D23" s="169" t="s">
        <v>333</v>
      </c>
      <c r="E23" s="169"/>
      <c r="F23" s="169">
        <v>1040</v>
      </c>
      <c r="G23" s="169">
        <v>170</v>
      </c>
      <c r="H23" s="169" t="s">
        <v>378</v>
      </c>
      <c r="I23" s="169">
        <v>0.1</v>
      </c>
      <c r="J23" s="169">
        <v>4029</v>
      </c>
      <c r="K23" s="169" t="s">
        <v>361</v>
      </c>
      <c r="L23" s="169">
        <v>2017</v>
      </c>
      <c r="M23" s="169" t="s">
        <v>367</v>
      </c>
      <c r="N23" s="169">
        <v>15</v>
      </c>
      <c r="O23" s="169">
        <v>15</v>
      </c>
      <c r="P23" s="169">
        <v>930</v>
      </c>
      <c r="Q23" s="169">
        <v>-103</v>
      </c>
      <c r="R23" s="169">
        <v>-45</v>
      </c>
      <c r="S23" s="169" t="s">
        <v>280</v>
      </c>
      <c r="T23" s="169" t="s">
        <v>281</v>
      </c>
      <c r="U23" s="169" t="s">
        <v>368</v>
      </c>
      <c r="V23" s="170">
        <v>0.1</v>
      </c>
      <c r="W23" s="170">
        <v>5.0000000000000001E-3</v>
      </c>
      <c r="X23" s="170">
        <v>3.6999999999999998E-2</v>
      </c>
      <c r="Y23" s="170">
        <v>2E-3</v>
      </c>
      <c r="Z23" s="170">
        <v>1.4E-2</v>
      </c>
      <c r="AA23" s="170">
        <v>4.9000000000000002E-2</v>
      </c>
      <c r="AB23" s="170">
        <v>-8888</v>
      </c>
      <c r="AC23" s="170">
        <v>1.9E-2</v>
      </c>
      <c r="AD23" s="170">
        <v>1E-3</v>
      </c>
      <c r="AE23" s="170">
        <v>1.6E-2</v>
      </c>
      <c r="AF23" s="170">
        <v>5.0000000000000001E-3</v>
      </c>
      <c r="AG23" s="170">
        <v>1E-3</v>
      </c>
      <c r="AH23" s="170">
        <v>9.7000000000000003E-2</v>
      </c>
      <c r="AI23" s="170">
        <v>-8888</v>
      </c>
      <c r="AJ23" s="170">
        <v>3.0000000000000001E-3</v>
      </c>
      <c r="AK23" s="170">
        <v>5.0000000000000001E-3</v>
      </c>
      <c r="AL23" s="170">
        <v>-8888</v>
      </c>
      <c r="AM23" s="170">
        <v>2.1000000000000001E-2</v>
      </c>
      <c r="AN23" s="170">
        <v>1.6E-2</v>
      </c>
      <c r="AO23" s="170">
        <v>-8888</v>
      </c>
      <c r="AP23" s="170">
        <v>-8888</v>
      </c>
      <c r="AQ23" s="170">
        <v>1E-3</v>
      </c>
      <c r="AR23" s="170">
        <v>-8888</v>
      </c>
      <c r="AS23" s="170">
        <v>5.0000000000000001E-3</v>
      </c>
      <c r="AT23" s="170">
        <v>-8888</v>
      </c>
      <c r="AU23" s="170">
        <v>-8888</v>
      </c>
      <c r="AV23" s="170">
        <v>0.14199999999999999</v>
      </c>
      <c r="AW23" s="170">
        <v>2.3E-2</v>
      </c>
      <c r="AX23" s="170">
        <v>8.4000000000000005E-2</v>
      </c>
      <c r="AY23" s="170">
        <v>0.22600000000000001</v>
      </c>
      <c r="AZ23" s="170">
        <v>0.107</v>
      </c>
      <c r="BA23" s="170">
        <v>0.14899999999999999</v>
      </c>
      <c r="BB23" s="170">
        <v>0.249</v>
      </c>
      <c r="BC23" s="170">
        <v>0.09</v>
      </c>
      <c r="BD23" s="170">
        <v>1.49</v>
      </c>
      <c r="BE23" s="170">
        <v>0.79</v>
      </c>
      <c r="BF23" s="170">
        <v>0.21</v>
      </c>
      <c r="BG23" s="170">
        <v>1.33</v>
      </c>
      <c r="BH23" s="170">
        <v>0.09</v>
      </c>
      <c r="BI23" s="170">
        <v>0.91</v>
      </c>
      <c r="BJ23" s="170">
        <v>0.4</v>
      </c>
      <c r="BK23" s="171"/>
      <c r="BL23" s="171"/>
    </row>
    <row r="24" spans="1:64" ht="15" x14ac:dyDescent="0.2">
      <c r="A24" s="168" t="s">
        <v>307</v>
      </c>
      <c r="B24" s="169" t="s">
        <v>331</v>
      </c>
      <c r="C24" s="169" t="s">
        <v>389</v>
      </c>
      <c r="D24" s="169" t="s">
        <v>333</v>
      </c>
      <c r="E24" s="169" t="s">
        <v>376</v>
      </c>
      <c r="F24" s="169">
        <v>1037</v>
      </c>
      <c r="G24" s="169">
        <v>170</v>
      </c>
      <c r="H24" s="169" t="s">
        <v>378</v>
      </c>
      <c r="I24" s="169">
        <v>0.1</v>
      </c>
      <c r="J24" s="169">
        <v>4029</v>
      </c>
      <c r="K24" s="169" t="s">
        <v>361</v>
      </c>
      <c r="L24" s="169">
        <v>2017</v>
      </c>
      <c r="M24" s="169" t="s">
        <v>367</v>
      </c>
      <c r="N24" s="169">
        <v>15</v>
      </c>
      <c r="O24" s="169">
        <v>15</v>
      </c>
      <c r="P24" s="169">
        <v>930</v>
      </c>
      <c r="Q24" s="169">
        <v>-103</v>
      </c>
      <c r="R24" s="169">
        <v>-45</v>
      </c>
      <c r="S24" s="169" t="s">
        <v>280</v>
      </c>
      <c r="T24" s="169" t="s">
        <v>281</v>
      </c>
      <c r="U24" s="169" t="s">
        <v>368</v>
      </c>
      <c r="V24" s="170">
        <v>0.14399999999999999</v>
      </c>
      <c r="W24" s="170">
        <v>7.0000000000000001E-3</v>
      </c>
      <c r="X24" s="170">
        <v>5.5E-2</v>
      </c>
      <c r="Y24" s="170">
        <v>4.0000000000000001E-3</v>
      </c>
      <c r="Z24" s="170">
        <v>2.1000000000000001E-2</v>
      </c>
      <c r="AA24" s="170">
        <v>7.0999999999999994E-2</v>
      </c>
      <c r="AB24" s="170">
        <v>-8888</v>
      </c>
      <c r="AC24" s="170">
        <v>0.03</v>
      </c>
      <c r="AD24" s="170">
        <v>2E-3</v>
      </c>
      <c r="AE24" s="170">
        <v>2.5000000000000001E-2</v>
      </c>
      <c r="AF24" s="170">
        <v>6.0000000000000001E-3</v>
      </c>
      <c r="AG24" s="170">
        <v>2E-3</v>
      </c>
      <c r="AH24" s="170">
        <v>0.14000000000000001</v>
      </c>
      <c r="AI24" s="170">
        <v>-8888</v>
      </c>
      <c r="AJ24" s="170">
        <v>4.0000000000000001E-3</v>
      </c>
      <c r="AK24" s="170">
        <v>7.0000000000000001E-3</v>
      </c>
      <c r="AL24" s="170">
        <v>-8888</v>
      </c>
      <c r="AM24" s="170">
        <v>3.2000000000000001E-2</v>
      </c>
      <c r="AN24" s="170">
        <v>2.3E-2</v>
      </c>
      <c r="AO24" s="170">
        <v>-8888</v>
      </c>
      <c r="AP24" s="170">
        <v>-8888</v>
      </c>
      <c r="AQ24" s="170">
        <v>2E-3</v>
      </c>
      <c r="AR24" s="170">
        <v>-8888</v>
      </c>
      <c r="AS24" s="170">
        <v>8.0000000000000002E-3</v>
      </c>
      <c r="AT24" s="170">
        <v>-8888</v>
      </c>
      <c r="AU24" s="170">
        <v>-8888</v>
      </c>
      <c r="AV24" s="170">
        <v>0.20599999999999999</v>
      </c>
      <c r="AW24" s="170">
        <v>3.7999999999999999E-2</v>
      </c>
      <c r="AX24" s="170">
        <v>0.123</v>
      </c>
      <c r="AY24" s="170">
        <v>0.32900000000000001</v>
      </c>
      <c r="AZ24" s="170">
        <v>0.161</v>
      </c>
      <c r="BA24" s="170">
        <v>0.223</v>
      </c>
      <c r="BB24" s="170">
        <v>0.36699999999999999</v>
      </c>
      <c r="BC24" s="170">
        <v>0.13200000000000001</v>
      </c>
      <c r="BD24" s="170">
        <v>1.55</v>
      </c>
      <c r="BE24" s="170">
        <v>0.76</v>
      </c>
      <c r="BF24" s="170">
        <v>0.24</v>
      </c>
      <c r="BG24" s="170">
        <v>1.28</v>
      </c>
      <c r="BH24" s="170">
        <v>0.1</v>
      </c>
      <c r="BI24" s="170">
        <v>0.9</v>
      </c>
      <c r="BJ24" s="170">
        <v>0.39</v>
      </c>
      <c r="BK24" s="171"/>
      <c r="BL24" s="171"/>
    </row>
    <row r="25" spans="1:64" ht="15" x14ac:dyDescent="0.15">
      <c r="A25" s="172"/>
      <c r="B25" s="173"/>
      <c r="C25" s="173"/>
      <c r="D25" s="173"/>
      <c r="E25" s="173"/>
      <c r="F25" s="173"/>
      <c r="G25" s="173"/>
      <c r="H25" s="173"/>
      <c r="I25" s="173"/>
      <c r="J25" s="173"/>
      <c r="K25" s="173"/>
      <c r="L25" s="173"/>
      <c r="M25" s="173"/>
      <c r="N25" s="173"/>
      <c r="O25" s="173"/>
      <c r="P25" s="173"/>
      <c r="Q25" s="173"/>
      <c r="R25" s="173"/>
      <c r="S25" s="173"/>
      <c r="T25" s="173"/>
      <c r="U25" s="174" t="s">
        <v>22</v>
      </c>
      <c r="V25" s="174">
        <f t="shared" ref="V25:AZ25" si="15">ROUND(AVERAGE(V23:V24),3)</f>
        <v>0.122</v>
      </c>
      <c r="W25" s="174">
        <f t="shared" si="15"/>
        <v>6.0000000000000001E-3</v>
      </c>
      <c r="X25" s="174">
        <f t="shared" si="15"/>
        <v>4.5999999999999999E-2</v>
      </c>
      <c r="Y25" s="174">
        <f t="shared" si="15"/>
        <v>3.0000000000000001E-3</v>
      </c>
      <c r="Z25" s="174">
        <f t="shared" si="15"/>
        <v>1.7999999999999999E-2</v>
      </c>
      <c r="AA25" s="174">
        <f t="shared" si="15"/>
        <v>0.06</v>
      </c>
      <c r="AB25" s="174">
        <f t="shared" si="15"/>
        <v>-8888</v>
      </c>
      <c r="AC25" s="174">
        <f t="shared" si="15"/>
        <v>2.5000000000000001E-2</v>
      </c>
      <c r="AD25" s="174">
        <f t="shared" si="15"/>
        <v>2E-3</v>
      </c>
      <c r="AE25" s="174">
        <f t="shared" si="15"/>
        <v>2.1000000000000001E-2</v>
      </c>
      <c r="AF25" s="174">
        <f t="shared" si="15"/>
        <v>6.0000000000000001E-3</v>
      </c>
      <c r="AG25" s="174">
        <f t="shared" si="15"/>
        <v>2E-3</v>
      </c>
      <c r="AH25" s="174">
        <f t="shared" si="15"/>
        <v>0.11899999999999999</v>
      </c>
      <c r="AI25" s="174">
        <f t="shared" si="15"/>
        <v>-8888</v>
      </c>
      <c r="AJ25" s="174">
        <f t="shared" si="15"/>
        <v>4.0000000000000001E-3</v>
      </c>
      <c r="AK25" s="174">
        <f t="shared" si="15"/>
        <v>6.0000000000000001E-3</v>
      </c>
      <c r="AL25" s="174">
        <f t="shared" si="15"/>
        <v>-8888</v>
      </c>
      <c r="AM25" s="174">
        <f t="shared" si="15"/>
        <v>2.7E-2</v>
      </c>
      <c r="AN25" s="174">
        <f t="shared" si="15"/>
        <v>0.02</v>
      </c>
      <c r="AO25" s="174">
        <f t="shared" si="15"/>
        <v>-8888</v>
      </c>
      <c r="AP25" s="174">
        <f t="shared" si="15"/>
        <v>-8888</v>
      </c>
      <c r="AQ25" s="174">
        <f t="shared" si="15"/>
        <v>2E-3</v>
      </c>
      <c r="AR25" s="174">
        <f t="shared" si="15"/>
        <v>-8888</v>
      </c>
      <c r="AS25" s="174">
        <f t="shared" si="15"/>
        <v>7.0000000000000001E-3</v>
      </c>
      <c r="AT25" s="174">
        <f t="shared" si="15"/>
        <v>-8888</v>
      </c>
      <c r="AU25" s="174">
        <f t="shared" si="15"/>
        <v>-8888</v>
      </c>
      <c r="AV25" s="174">
        <f t="shared" si="15"/>
        <v>0.17399999999999999</v>
      </c>
      <c r="AW25" s="174">
        <f t="shared" si="15"/>
        <v>3.1E-2</v>
      </c>
      <c r="AX25" s="174">
        <f t="shared" si="15"/>
        <v>0.104</v>
      </c>
      <c r="AY25" s="174">
        <f t="shared" si="15"/>
        <v>0.27800000000000002</v>
      </c>
      <c r="AZ25" s="174">
        <f t="shared" si="15"/>
        <v>0.13400000000000001</v>
      </c>
      <c r="BA25" s="175">
        <f t="shared" ref="BA25:BJ25" si="16">ROUND(AVERAGE(BA23:BA24),2)</f>
        <v>0.19</v>
      </c>
      <c r="BB25" s="175">
        <f t="shared" si="16"/>
        <v>0.31</v>
      </c>
      <c r="BC25" s="175">
        <f t="shared" si="16"/>
        <v>0.11</v>
      </c>
      <c r="BD25" s="175">
        <f t="shared" si="16"/>
        <v>1.52</v>
      </c>
      <c r="BE25" s="175">
        <f t="shared" si="16"/>
        <v>0.78</v>
      </c>
      <c r="BF25" s="175">
        <f t="shared" si="16"/>
        <v>0.23</v>
      </c>
      <c r="BG25" s="175">
        <f t="shared" si="16"/>
        <v>1.31</v>
      </c>
      <c r="BH25" s="175">
        <f t="shared" si="16"/>
        <v>0.1</v>
      </c>
      <c r="BI25" s="175">
        <f t="shared" si="16"/>
        <v>0.91</v>
      </c>
      <c r="BJ25" s="175">
        <f t="shared" si="16"/>
        <v>0.4</v>
      </c>
      <c r="BK25" s="176"/>
      <c r="BL25" s="176"/>
    </row>
    <row r="26" spans="1:64" ht="15" x14ac:dyDescent="0.15">
      <c r="A26" s="177"/>
      <c r="B26" s="178"/>
      <c r="C26" s="178"/>
      <c r="D26" s="178"/>
      <c r="E26" s="178"/>
      <c r="F26" s="178"/>
      <c r="G26" s="178"/>
      <c r="H26" s="178"/>
      <c r="I26" s="178"/>
      <c r="J26" s="178"/>
      <c r="K26" s="178"/>
      <c r="L26" s="178"/>
      <c r="M26" s="178"/>
      <c r="N26" s="178"/>
      <c r="O26" s="178"/>
      <c r="P26" s="178"/>
      <c r="Q26" s="178"/>
      <c r="R26" s="178"/>
      <c r="S26" s="178"/>
      <c r="T26" s="178"/>
      <c r="U26" s="179" t="s">
        <v>418</v>
      </c>
      <c r="V26" s="179">
        <f t="shared" ref="V26:AZ26" si="17">ROUND(STDEV(V23:V24),3)</f>
        <v>3.1E-2</v>
      </c>
      <c r="W26" s="179">
        <f t="shared" si="17"/>
        <v>1E-3</v>
      </c>
      <c r="X26" s="179">
        <f t="shared" si="17"/>
        <v>1.2999999999999999E-2</v>
      </c>
      <c r="Y26" s="179">
        <f t="shared" si="17"/>
        <v>1E-3</v>
      </c>
      <c r="Z26" s="179">
        <f t="shared" si="17"/>
        <v>5.0000000000000001E-3</v>
      </c>
      <c r="AA26" s="179">
        <f t="shared" si="17"/>
        <v>1.6E-2</v>
      </c>
      <c r="AB26" s="179">
        <f t="shared" si="17"/>
        <v>0</v>
      </c>
      <c r="AC26" s="179">
        <f t="shared" si="17"/>
        <v>8.0000000000000002E-3</v>
      </c>
      <c r="AD26" s="179">
        <f t="shared" si="17"/>
        <v>1E-3</v>
      </c>
      <c r="AE26" s="179">
        <f t="shared" si="17"/>
        <v>6.0000000000000001E-3</v>
      </c>
      <c r="AF26" s="179">
        <f t="shared" si="17"/>
        <v>1E-3</v>
      </c>
      <c r="AG26" s="179">
        <f t="shared" si="17"/>
        <v>1E-3</v>
      </c>
      <c r="AH26" s="179">
        <f t="shared" si="17"/>
        <v>0.03</v>
      </c>
      <c r="AI26" s="179">
        <f t="shared" si="17"/>
        <v>0</v>
      </c>
      <c r="AJ26" s="179">
        <f t="shared" si="17"/>
        <v>1E-3</v>
      </c>
      <c r="AK26" s="179">
        <f t="shared" si="17"/>
        <v>1E-3</v>
      </c>
      <c r="AL26" s="179">
        <f t="shared" si="17"/>
        <v>0</v>
      </c>
      <c r="AM26" s="179">
        <f t="shared" si="17"/>
        <v>8.0000000000000002E-3</v>
      </c>
      <c r="AN26" s="179">
        <f t="shared" si="17"/>
        <v>5.0000000000000001E-3</v>
      </c>
      <c r="AO26" s="179">
        <f t="shared" si="17"/>
        <v>0</v>
      </c>
      <c r="AP26" s="179">
        <f t="shared" si="17"/>
        <v>0</v>
      </c>
      <c r="AQ26" s="179">
        <f t="shared" si="17"/>
        <v>1E-3</v>
      </c>
      <c r="AR26" s="179">
        <f t="shared" si="17"/>
        <v>0</v>
      </c>
      <c r="AS26" s="179">
        <f t="shared" si="17"/>
        <v>2E-3</v>
      </c>
      <c r="AT26" s="179">
        <f t="shared" si="17"/>
        <v>0</v>
      </c>
      <c r="AU26" s="179">
        <f t="shared" si="17"/>
        <v>0</v>
      </c>
      <c r="AV26" s="179">
        <f t="shared" si="17"/>
        <v>4.4999999999999998E-2</v>
      </c>
      <c r="AW26" s="179">
        <f t="shared" si="17"/>
        <v>1.0999999999999999E-2</v>
      </c>
      <c r="AX26" s="179">
        <f t="shared" si="17"/>
        <v>2.8000000000000001E-2</v>
      </c>
      <c r="AY26" s="179">
        <f t="shared" si="17"/>
        <v>7.2999999999999995E-2</v>
      </c>
      <c r="AZ26" s="179">
        <f t="shared" si="17"/>
        <v>3.7999999999999999E-2</v>
      </c>
      <c r="BA26" s="180">
        <f t="shared" ref="BA26:BJ26" si="18">ROUND(STDEV(BA23:BA24),2)</f>
        <v>0.05</v>
      </c>
      <c r="BB26" s="180">
        <f t="shared" si="18"/>
        <v>0.08</v>
      </c>
      <c r="BC26" s="180">
        <f t="shared" si="18"/>
        <v>0.03</v>
      </c>
      <c r="BD26" s="180">
        <f t="shared" si="18"/>
        <v>0.04</v>
      </c>
      <c r="BE26" s="180">
        <f t="shared" si="18"/>
        <v>0.02</v>
      </c>
      <c r="BF26" s="180">
        <f t="shared" si="18"/>
        <v>0.02</v>
      </c>
      <c r="BG26" s="180">
        <f t="shared" si="18"/>
        <v>0.04</v>
      </c>
      <c r="BH26" s="180">
        <f t="shared" si="18"/>
        <v>0.01</v>
      </c>
      <c r="BI26" s="180">
        <f t="shared" si="18"/>
        <v>0.01</v>
      </c>
      <c r="BJ26" s="180">
        <f t="shared" si="18"/>
        <v>0.01</v>
      </c>
      <c r="BK26" s="181"/>
      <c r="BL26" s="181"/>
    </row>
    <row r="27" spans="1:64" ht="15" x14ac:dyDescent="0.15">
      <c r="A27" s="182"/>
      <c r="B27" s="183"/>
      <c r="C27" s="183"/>
      <c r="D27" s="183"/>
      <c r="E27" s="183"/>
      <c r="F27" s="183"/>
      <c r="G27" s="183"/>
      <c r="H27" s="183"/>
      <c r="I27" s="183"/>
      <c r="J27" s="183"/>
      <c r="K27" s="183"/>
      <c r="L27" s="183"/>
      <c r="M27" s="183"/>
      <c r="N27" s="183"/>
      <c r="O27" s="183"/>
      <c r="P27" s="183"/>
      <c r="Q27" s="183"/>
      <c r="R27" s="183"/>
      <c r="S27" s="183"/>
      <c r="T27" s="183"/>
      <c r="U27" s="184" t="s">
        <v>216</v>
      </c>
      <c r="V27" s="185">
        <f t="shared" ref="V27:BJ27" si="19">ROUND((V26/V25),4)</f>
        <v>0.25409999999999999</v>
      </c>
      <c r="W27" s="185">
        <f t="shared" si="19"/>
        <v>0.16669999999999999</v>
      </c>
      <c r="X27" s="185">
        <f t="shared" si="19"/>
        <v>0.28260000000000002</v>
      </c>
      <c r="Y27" s="185">
        <f t="shared" si="19"/>
        <v>0.33329999999999999</v>
      </c>
      <c r="Z27" s="185">
        <f t="shared" si="19"/>
        <v>0.27779999999999999</v>
      </c>
      <c r="AA27" s="185">
        <f t="shared" si="19"/>
        <v>0.26669999999999999</v>
      </c>
      <c r="AB27" s="185">
        <f t="shared" si="19"/>
        <v>0</v>
      </c>
      <c r="AC27" s="185">
        <f t="shared" si="19"/>
        <v>0.32</v>
      </c>
      <c r="AD27" s="185">
        <f t="shared" si="19"/>
        <v>0.5</v>
      </c>
      <c r="AE27" s="185">
        <f t="shared" si="19"/>
        <v>0.28570000000000001</v>
      </c>
      <c r="AF27" s="185">
        <f t="shared" si="19"/>
        <v>0.16669999999999999</v>
      </c>
      <c r="AG27" s="185">
        <f t="shared" si="19"/>
        <v>0.5</v>
      </c>
      <c r="AH27" s="185">
        <f t="shared" si="19"/>
        <v>0.25209999999999999</v>
      </c>
      <c r="AI27" s="185">
        <f t="shared" si="19"/>
        <v>0</v>
      </c>
      <c r="AJ27" s="185">
        <f t="shared" si="19"/>
        <v>0.25</v>
      </c>
      <c r="AK27" s="185">
        <f t="shared" si="19"/>
        <v>0.16669999999999999</v>
      </c>
      <c r="AL27" s="185">
        <f t="shared" si="19"/>
        <v>0</v>
      </c>
      <c r="AM27" s="185">
        <f t="shared" si="19"/>
        <v>0.29630000000000001</v>
      </c>
      <c r="AN27" s="185">
        <f t="shared" si="19"/>
        <v>0.25</v>
      </c>
      <c r="AO27" s="185">
        <f t="shared" si="19"/>
        <v>0</v>
      </c>
      <c r="AP27" s="185">
        <f t="shared" si="19"/>
        <v>0</v>
      </c>
      <c r="AQ27" s="185">
        <f t="shared" si="19"/>
        <v>0.5</v>
      </c>
      <c r="AR27" s="185">
        <f t="shared" si="19"/>
        <v>0</v>
      </c>
      <c r="AS27" s="185">
        <f t="shared" si="19"/>
        <v>0.28570000000000001</v>
      </c>
      <c r="AT27" s="185">
        <f t="shared" si="19"/>
        <v>0</v>
      </c>
      <c r="AU27" s="185">
        <f t="shared" si="19"/>
        <v>0</v>
      </c>
      <c r="AV27" s="185">
        <f t="shared" si="19"/>
        <v>0.2586</v>
      </c>
      <c r="AW27" s="185">
        <f t="shared" si="19"/>
        <v>0.3548</v>
      </c>
      <c r="AX27" s="185">
        <f t="shared" si="19"/>
        <v>0.26919999999999999</v>
      </c>
      <c r="AY27" s="185">
        <f t="shared" si="19"/>
        <v>0.2626</v>
      </c>
      <c r="AZ27" s="185">
        <f t="shared" si="19"/>
        <v>0.28360000000000002</v>
      </c>
      <c r="BA27" s="185">
        <f t="shared" si="19"/>
        <v>0.26319999999999999</v>
      </c>
      <c r="BB27" s="185">
        <f t="shared" si="19"/>
        <v>0.2581</v>
      </c>
      <c r="BC27" s="185">
        <f t="shared" si="19"/>
        <v>0.2727</v>
      </c>
      <c r="BD27" s="185">
        <f t="shared" si="19"/>
        <v>2.63E-2</v>
      </c>
      <c r="BE27" s="185">
        <f t="shared" si="19"/>
        <v>2.5600000000000001E-2</v>
      </c>
      <c r="BF27" s="185">
        <f t="shared" si="19"/>
        <v>8.6999999999999994E-2</v>
      </c>
      <c r="BG27" s="185">
        <f t="shared" si="19"/>
        <v>3.0499999999999999E-2</v>
      </c>
      <c r="BH27" s="185">
        <f t="shared" si="19"/>
        <v>0.1</v>
      </c>
      <c r="BI27" s="185">
        <f t="shared" si="19"/>
        <v>1.0999999999999999E-2</v>
      </c>
      <c r="BJ27" s="185">
        <f t="shared" si="19"/>
        <v>2.5000000000000001E-2</v>
      </c>
      <c r="BK27" s="186">
        <f>V27</f>
        <v>0.25409999999999999</v>
      </c>
      <c r="BL27" s="186">
        <f t="array" ref="BL27">AVERAGE(IF(V27:AG27&gt;-0.001,V27:AG27,""))</f>
        <v>0.2794666666666667</v>
      </c>
    </row>
    <row r="28" spans="1:64" ht="15" x14ac:dyDescent="0.2">
      <c r="A28" s="168" t="s">
        <v>309</v>
      </c>
      <c r="B28" s="169" t="s">
        <v>331</v>
      </c>
      <c r="C28" s="169" t="s">
        <v>391</v>
      </c>
      <c r="D28" s="169" t="s">
        <v>333</v>
      </c>
      <c r="E28" s="169"/>
      <c r="F28" s="169">
        <v>1040</v>
      </c>
      <c r="G28" s="169">
        <v>186</v>
      </c>
      <c r="H28" s="169" t="s">
        <v>378</v>
      </c>
      <c r="I28" s="169">
        <v>0.1</v>
      </c>
      <c r="J28" s="169">
        <v>5067</v>
      </c>
      <c r="K28" s="169" t="s">
        <v>361</v>
      </c>
      <c r="L28" s="169">
        <v>2017</v>
      </c>
      <c r="M28" s="169" t="s">
        <v>367</v>
      </c>
      <c r="N28" s="169">
        <v>19</v>
      </c>
      <c r="O28" s="169">
        <v>19</v>
      </c>
      <c r="P28" s="169">
        <v>2145</v>
      </c>
      <c r="Q28" s="169">
        <v>-103</v>
      </c>
      <c r="R28" s="169">
        <v>-59</v>
      </c>
      <c r="S28" s="169" t="s">
        <v>280</v>
      </c>
      <c r="T28" s="169" t="s">
        <v>281</v>
      </c>
      <c r="U28" s="169" t="s">
        <v>368</v>
      </c>
      <c r="V28" s="170">
        <v>0.17199999999999999</v>
      </c>
      <c r="W28" s="170">
        <v>4.0000000000000001E-3</v>
      </c>
      <c r="X28" s="170">
        <v>6.3E-2</v>
      </c>
      <c r="Y28" s="170">
        <v>5.0000000000000001E-3</v>
      </c>
      <c r="Z28" s="170">
        <v>1.4999999999999999E-2</v>
      </c>
      <c r="AA28" s="170">
        <v>9.1999999999999998E-2</v>
      </c>
      <c r="AB28" s="170">
        <v>-8888</v>
      </c>
      <c r="AC28" s="170">
        <v>3.2000000000000001E-2</v>
      </c>
      <c r="AD28" s="170">
        <v>1.4999999999999999E-2</v>
      </c>
      <c r="AE28" s="170">
        <v>3.6999999999999998E-2</v>
      </c>
      <c r="AF28" s="170">
        <v>6.0000000000000001E-3</v>
      </c>
      <c r="AG28" s="170">
        <v>2E-3</v>
      </c>
      <c r="AH28" s="170">
        <v>0.161</v>
      </c>
      <c r="AI28" s="170">
        <v>-8888</v>
      </c>
      <c r="AJ28" s="170">
        <v>1.0999999999999999E-2</v>
      </c>
      <c r="AK28" s="170">
        <v>4.0000000000000001E-3</v>
      </c>
      <c r="AL28" s="170">
        <v>-8888</v>
      </c>
      <c r="AM28" s="170">
        <v>3.5000000000000003E-2</v>
      </c>
      <c r="AN28" s="170">
        <v>2.8000000000000001E-2</v>
      </c>
      <c r="AO28" s="170">
        <v>-8888</v>
      </c>
      <c r="AP28" s="170">
        <v>-8888</v>
      </c>
      <c r="AQ28" s="170">
        <v>-8888</v>
      </c>
      <c r="AR28" s="170">
        <v>-8888</v>
      </c>
      <c r="AS28" s="170">
        <v>6.0000000000000001E-3</v>
      </c>
      <c r="AT28" s="170">
        <v>-8888</v>
      </c>
      <c r="AU28" s="170">
        <v>-8888</v>
      </c>
      <c r="AV28" s="170">
        <v>0.23899999999999999</v>
      </c>
      <c r="AW28" s="170">
        <v>5.3999999999999999E-2</v>
      </c>
      <c r="AX28" s="170">
        <v>0.15</v>
      </c>
      <c r="AY28" s="170">
        <v>0.38900000000000001</v>
      </c>
      <c r="AZ28" s="170">
        <v>0.20399999999999999</v>
      </c>
      <c r="BA28" s="170">
        <v>0.27100000000000002</v>
      </c>
      <c r="BB28" s="170">
        <v>0.443</v>
      </c>
      <c r="BC28" s="170">
        <v>0.156</v>
      </c>
      <c r="BD28" s="170">
        <v>1.58</v>
      </c>
      <c r="BE28" s="170">
        <v>0.74</v>
      </c>
      <c r="BF28" s="170">
        <v>0.26</v>
      </c>
      <c r="BG28" s="170">
        <v>1.17</v>
      </c>
      <c r="BH28" s="170">
        <v>0.12</v>
      </c>
      <c r="BI28" s="170">
        <v>0.88</v>
      </c>
      <c r="BJ28" s="170">
        <v>0.39</v>
      </c>
      <c r="BK28" s="171"/>
      <c r="BL28" s="171"/>
    </row>
    <row r="29" spans="1:64" ht="15" x14ac:dyDescent="0.2">
      <c r="A29" s="168" t="s">
        <v>310</v>
      </c>
      <c r="B29" s="169" t="s">
        <v>331</v>
      </c>
      <c r="C29" s="169" t="s">
        <v>392</v>
      </c>
      <c r="D29" s="169" t="s">
        <v>333</v>
      </c>
      <c r="E29" s="169" t="s">
        <v>376</v>
      </c>
      <c r="F29" s="169">
        <v>1037</v>
      </c>
      <c r="G29" s="169">
        <v>186</v>
      </c>
      <c r="H29" s="169" t="s">
        <v>378</v>
      </c>
      <c r="I29" s="169">
        <v>0.1</v>
      </c>
      <c r="J29" s="169">
        <v>5067</v>
      </c>
      <c r="K29" s="169" t="s">
        <v>361</v>
      </c>
      <c r="L29" s="169">
        <v>2017</v>
      </c>
      <c r="M29" s="169" t="s">
        <v>367</v>
      </c>
      <c r="N29" s="169">
        <v>19</v>
      </c>
      <c r="O29" s="169">
        <v>19</v>
      </c>
      <c r="P29" s="169">
        <v>2145</v>
      </c>
      <c r="Q29" s="169">
        <v>-103</v>
      </c>
      <c r="R29" s="169">
        <v>-59</v>
      </c>
      <c r="S29" s="169" t="s">
        <v>280</v>
      </c>
      <c r="T29" s="169" t="s">
        <v>281</v>
      </c>
      <c r="U29" s="169" t="s">
        <v>368</v>
      </c>
      <c r="V29" s="170">
        <v>0.17399999999999999</v>
      </c>
      <c r="W29" s="170">
        <v>5.0000000000000001E-3</v>
      </c>
      <c r="X29" s="170">
        <v>6.3E-2</v>
      </c>
      <c r="Y29" s="170">
        <v>5.0000000000000001E-3</v>
      </c>
      <c r="Z29" s="170">
        <v>1.4E-2</v>
      </c>
      <c r="AA29" s="170">
        <v>9.0999999999999998E-2</v>
      </c>
      <c r="AB29" s="170">
        <v>-8888</v>
      </c>
      <c r="AC29" s="170">
        <v>2.9000000000000001E-2</v>
      </c>
      <c r="AD29" s="170">
        <v>1.2999999999999999E-2</v>
      </c>
      <c r="AE29" s="170">
        <v>3.5000000000000003E-2</v>
      </c>
      <c r="AF29" s="170">
        <v>5.0000000000000001E-3</v>
      </c>
      <c r="AG29" s="170">
        <v>2E-3</v>
      </c>
      <c r="AH29" s="170">
        <v>0.16500000000000001</v>
      </c>
      <c r="AI29" s="170">
        <v>-8888</v>
      </c>
      <c r="AJ29" s="170">
        <v>8.9999999999999993E-3</v>
      </c>
      <c r="AK29" s="170">
        <v>5.0000000000000001E-3</v>
      </c>
      <c r="AL29" s="170">
        <v>-8888</v>
      </c>
      <c r="AM29" s="170">
        <v>3.5000000000000003E-2</v>
      </c>
      <c r="AN29" s="170">
        <v>2.8000000000000001E-2</v>
      </c>
      <c r="AO29" s="170">
        <v>-8888</v>
      </c>
      <c r="AP29" s="170">
        <v>-8888</v>
      </c>
      <c r="AQ29" s="170">
        <v>-8888</v>
      </c>
      <c r="AR29" s="170">
        <v>-8888</v>
      </c>
      <c r="AS29" s="170">
        <v>5.0000000000000001E-3</v>
      </c>
      <c r="AT29" s="170">
        <v>-8888</v>
      </c>
      <c r="AU29" s="170">
        <v>-8888</v>
      </c>
      <c r="AV29" s="170">
        <v>0.24199999999999999</v>
      </c>
      <c r="AW29" s="170">
        <v>4.9000000000000002E-2</v>
      </c>
      <c r="AX29" s="170">
        <v>0.14499999999999999</v>
      </c>
      <c r="AY29" s="170">
        <v>0.38700000000000001</v>
      </c>
      <c r="AZ29" s="170">
        <v>0.19400000000000001</v>
      </c>
      <c r="BA29" s="170">
        <v>0.26200000000000001</v>
      </c>
      <c r="BB29" s="170">
        <v>0.436</v>
      </c>
      <c r="BC29" s="170">
        <v>0.152</v>
      </c>
      <c r="BD29" s="170">
        <v>1.51</v>
      </c>
      <c r="BE29" s="170">
        <v>0.75</v>
      </c>
      <c r="BF29" s="170">
        <v>0.25</v>
      </c>
      <c r="BG29" s="170">
        <v>1.25</v>
      </c>
      <c r="BH29" s="170">
        <v>0.11</v>
      </c>
      <c r="BI29" s="170">
        <v>0.89</v>
      </c>
      <c r="BJ29" s="170">
        <v>0.4</v>
      </c>
      <c r="BK29" s="171"/>
      <c r="BL29" s="171"/>
    </row>
    <row r="30" spans="1:64" ht="15" x14ac:dyDescent="0.15">
      <c r="A30" s="172"/>
      <c r="B30" s="173"/>
      <c r="C30" s="173"/>
      <c r="D30" s="173"/>
      <c r="E30" s="173"/>
      <c r="F30" s="173"/>
      <c r="G30" s="173"/>
      <c r="H30" s="173"/>
      <c r="I30" s="173"/>
      <c r="J30" s="173"/>
      <c r="K30" s="173"/>
      <c r="L30" s="173"/>
      <c r="M30" s="173"/>
      <c r="N30" s="173"/>
      <c r="O30" s="173"/>
      <c r="P30" s="173"/>
      <c r="Q30" s="173"/>
      <c r="R30" s="173"/>
      <c r="S30" s="173"/>
      <c r="T30" s="173"/>
      <c r="U30" s="174" t="s">
        <v>22</v>
      </c>
      <c r="V30" s="174">
        <f t="shared" ref="V30:AZ30" si="20">ROUND(AVERAGE(V28:V29),3)</f>
        <v>0.17299999999999999</v>
      </c>
      <c r="W30" s="174">
        <f t="shared" si="20"/>
        <v>5.0000000000000001E-3</v>
      </c>
      <c r="X30" s="174">
        <f t="shared" si="20"/>
        <v>6.3E-2</v>
      </c>
      <c r="Y30" s="174">
        <f t="shared" si="20"/>
        <v>5.0000000000000001E-3</v>
      </c>
      <c r="Z30" s="174">
        <f t="shared" si="20"/>
        <v>1.4999999999999999E-2</v>
      </c>
      <c r="AA30" s="174">
        <f t="shared" si="20"/>
        <v>9.1999999999999998E-2</v>
      </c>
      <c r="AB30" s="174">
        <f t="shared" si="20"/>
        <v>-8888</v>
      </c>
      <c r="AC30" s="174">
        <f t="shared" si="20"/>
        <v>3.1E-2</v>
      </c>
      <c r="AD30" s="174">
        <f t="shared" si="20"/>
        <v>1.4E-2</v>
      </c>
      <c r="AE30" s="174">
        <f t="shared" si="20"/>
        <v>3.5999999999999997E-2</v>
      </c>
      <c r="AF30" s="174">
        <f t="shared" si="20"/>
        <v>6.0000000000000001E-3</v>
      </c>
      <c r="AG30" s="174">
        <f t="shared" si="20"/>
        <v>2E-3</v>
      </c>
      <c r="AH30" s="174">
        <f t="shared" si="20"/>
        <v>0.16300000000000001</v>
      </c>
      <c r="AI30" s="174">
        <f t="shared" si="20"/>
        <v>-8888</v>
      </c>
      <c r="AJ30" s="174">
        <f t="shared" si="20"/>
        <v>0.01</v>
      </c>
      <c r="AK30" s="174">
        <f t="shared" si="20"/>
        <v>5.0000000000000001E-3</v>
      </c>
      <c r="AL30" s="174">
        <f t="shared" si="20"/>
        <v>-8888</v>
      </c>
      <c r="AM30" s="174">
        <f t="shared" si="20"/>
        <v>3.5000000000000003E-2</v>
      </c>
      <c r="AN30" s="174">
        <f t="shared" si="20"/>
        <v>2.8000000000000001E-2</v>
      </c>
      <c r="AO30" s="174">
        <f t="shared" si="20"/>
        <v>-8888</v>
      </c>
      <c r="AP30" s="174">
        <f t="shared" si="20"/>
        <v>-8888</v>
      </c>
      <c r="AQ30" s="174">
        <f t="shared" si="20"/>
        <v>-8888</v>
      </c>
      <c r="AR30" s="174">
        <f t="shared" si="20"/>
        <v>-8888</v>
      </c>
      <c r="AS30" s="174">
        <f t="shared" si="20"/>
        <v>6.0000000000000001E-3</v>
      </c>
      <c r="AT30" s="174">
        <f t="shared" si="20"/>
        <v>-8888</v>
      </c>
      <c r="AU30" s="174">
        <f t="shared" si="20"/>
        <v>-8888</v>
      </c>
      <c r="AV30" s="174">
        <f t="shared" si="20"/>
        <v>0.24099999999999999</v>
      </c>
      <c r="AW30" s="174">
        <f t="shared" si="20"/>
        <v>5.1999999999999998E-2</v>
      </c>
      <c r="AX30" s="174">
        <f t="shared" si="20"/>
        <v>0.14799999999999999</v>
      </c>
      <c r="AY30" s="174">
        <f t="shared" si="20"/>
        <v>0.38800000000000001</v>
      </c>
      <c r="AZ30" s="174">
        <f t="shared" si="20"/>
        <v>0.19900000000000001</v>
      </c>
      <c r="BA30" s="175">
        <f t="shared" ref="BA30:BJ30" si="21">ROUND(AVERAGE(BA28:BA29),2)</f>
        <v>0.27</v>
      </c>
      <c r="BB30" s="175">
        <f t="shared" si="21"/>
        <v>0.44</v>
      </c>
      <c r="BC30" s="175">
        <f t="shared" si="21"/>
        <v>0.15</v>
      </c>
      <c r="BD30" s="175">
        <f t="shared" si="21"/>
        <v>1.55</v>
      </c>
      <c r="BE30" s="175">
        <f t="shared" si="21"/>
        <v>0.75</v>
      </c>
      <c r="BF30" s="175">
        <f t="shared" si="21"/>
        <v>0.26</v>
      </c>
      <c r="BG30" s="175">
        <f t="shared" si="21"/>
        <v>1.21</v>
      </c>
      <c r="BH30" s="175">
        <f t="shared" si="21"/>
        <v>0.12</v>
      </c>
      <c r="BI30" s="175">
        <f t="shared" si="21"/>
        <v>0.89</v>
      </c>
      <c r="BJ30" s="175">
        <f t="shared" si="21"/>
        <v>0.4</v>
      </c>
      <c r="BK30" s="176"/>
      <c r="BL30" s="176"/>
    </row>
    <row r="31" spans="1:64" ht="15" x14ac:dyDescent="0.15">
      <c r="A31" s="177"/>
      <c r="B31" s="178"/>
      <c r="C31" s="178"/>
      <c r="D31" s="178"/>
      <c r="E31" s="178"/>
      <c r="F31" s="178"/>
      <c r="G31" s="178"/>
      <c r="H31" s="178"/>
      <c r="I31" s="178"/>
      <c r="J31" s="178"/>
      <c r="K31" s="178"/>
      <c r="L31" s="178"/>
      <c r="M31" s="178"/>
      <c r="N31" s="178"/>
      <c r="O31" s="178"/>
      <c r="P31" s="178"/>
      <c r="Q31" s="178"/>
      <c r="R31" s="178"/>
      <c r="S31" s="178"/>
      <c r="T31" s="178"/>
      <c r="U31" s="179" t="s">
        <v>418</v>
      </c>
      <c r="V31" s="179">
        <f t="shared" ref="V31:AZ31" si="22">ROUND(STDEV(V28:V29),3)</f>
        <v>1E-3</v>
      </c>
      <c r="W31" s="179">
        <f t="shared" si="22"/>
        <v>1E-3</v>
      </c>
      <c r="X31" s="179">
        <f t="shared" si="22"/>
        <v>0</v>
      </c>
      <c r="Y31" s="179">
        <f t="shared" si="22"/>
        <v>0</v>
      </c>
      <c r="Z31" s="179">
        <f t="shared" si="22"/>
        <v>1E-3</v>
      </c>
      <c r="AA31" s="179">
        <f t="shared" si="22"/>
        <v>1E-3</v>
      </c>
      <c r="AB31" s="179">
        <f t="shared" si="22"/>
        <v>0</v>
      </c>
      <c r="AC31" s="179">
        <f t="shared" si="22"/>
        <v>2E-3</v>
      </c>
      <c r="AD31" s="179">
        <f t="shared" si="22"/>
        <v>1E-3</v>
      </c>
      <c r="AE31" s="179">
        <f t="shared" si="22"/>
        <v>1E-3</v>
      </c>
      <c r="AF31" s="179">
        <f t="shared" si="22"/>
        <v>1E-3</v>
      </c>
      <c r="AG31" s="179">
        <f t="shared" si="22"/>
        <v>0</v>
      </c>
      <c r="AH31" s="179">
        <f t="shared" si="22"/>
        <v>3.0000000000000001E-3</v>
      </c>
      <c r="AI31" s="179">
        <f t="shared" si="22"/>
        <v>0</v>
      </c>
      <c r="AJ31" s="179">
        <f t="shared" si="22"/>
        <v>1E-3</v>
      </c>
      <c r="AK31" s="179">
        <f t="shared" si="22"/>
        <v>1E-3</v>
      </c>
      <c r="AL31" s="179">
        <f t="shared" si="22"/>
        <v>0</v>
      </c>
      <c r="AM31" s="179">
        <f t="shared" si="22"/>
        <v>0</v>
      </c>
      <c r="AN31" s="179">
        <f t="shared" si="22"/>
        <v>0</v>
      </c>
      <c r="AO31" s="179">
        <f t="shared" si="22"/>
        <v>0</v>
      </c>
      <c r="AP31" s="179">
        <f t="shared" si="22"/>
        <v>0</v>
      </c>
      <c r="AQ31" s="179">
        <f t="shared" si="22"/>
        <v>0</v>
      </c>
      <c r="AR31" s="179">
        <f t="shared" si="22"/>
        <v>0</v>
      </c>
      <c r="AS31" s="179">
        <f t="shared" si="22"/>
        <v>1E-3</v>
      </c>
      <c r="AT31" s="179">
        <f t="shared" si="22"/>
        <v>0</v>
      </c>
      <c r="AU31" s="179">
        <f t="shared" si="22"/>
        <v>0</v>
      </c>
      <c r="AV31" s="179">
        <f t="shared" si="22"/>
        <v>2E-3</v>
      </c>
      <c r="AW31" s="179">
        <f t="shared" si="22"/>
        <v>4.0000000000000001E-3</v>
      </c>
      <c r="AX31" s="179">
        <f t="shared" si="22"/>
        <v>4.0000000000000001E-3</v>
      </c>
      <c r="AY31" s="179">
        <f t="shared" si="22"/>
        <v>1E-3</v>
      </c>
      <c r="AZ31" s="179">
        <f t="shared" si="22"/>
        <v>7.0000000000000001E-3</v>
      </c>
      <c r="BA31" s="180">
        <f t="shared" ref="BA31:BJ31" si="23">ROUND(STDEV(BA28:BA29),2)</f>
        <v>0.01</v>
      </c>
      <c r="BB31" s="180">
        <f t="shared" si="23"/>
        <v>0</v>
      </c>
      <c r="BC31" s="180">
        <f t="shared" si="23"/>
        <v>0</v>
      </c>
      <c r="BD31" s="180">
        <f t="shared" si="23"/>
        <v>0.05</v>
      </c>
      <c r="BE31" s="180">
        <f t="shared" si="23"/>
        <v>0.01</v>
      </c>
      <c r="BF31" s="180">
        <f t="shared" si="23"/>
        <v>0.01</v>
      </c>
      <c r="BG31" s="180">
        <f t="shared" si="23"/>
        <v>0.06</v>
      </c>
      <c r="BH31" s="180">
        <f t="shared" si="23"/>
        <v>0.01</v>
      </c>
      <c r="BI31" s="180">
        <f t="shared" si="23"/>
        <v>0.01</v>
      </c>
      <c r="BJ31" s="180">
        <f t="shared" si="23"/>
        <v>0.01</v>
      </c>
      <c r="BK31" s="181"/>
      <c r="BL31" s="181"/>
    </row>
    <row r="32" spans="1:64" ht="15" x14ac:dyDescent="0.15">
      <c r="A32" s="182"/>
      <c r="B32" s="183"/>
      <c r="C32" s="183"/>
      <c r="D32" s="183"/>
      <c r="E32" s="183"/>
      <c r="F32" s="183"/>
      <c r="G32" s="183"/>
      <c r="H32" s="183"/>
      <c r="I32" s="183"/>
      <c r="J32" s="183"/>
      <c r="K32" s="183"/>
      <c r="L32" s="183"/>
      <c r="M32" s="183"/>
      <c r="N32" s="183"/>
      <c r="O32" s="183"/>
      <c r="P32" s="183"/>
      <c r="Q32" s="183"/>
      <c r="R32" s="183"/>
      <c r="S32" s="183"/>
      <c r="T32" s="183"/>
      <c r="U32" s="184" t="s">
        <v>216</v>
      </c>
      <c r="V32" s="185">
        <f t="shared" ref="V32:BJ32" si="24">ROUND((V31/V30),4)</f>
        <v>5.7999999999999996E-3</v>
      </c>
      <c r="W32" s="185">
        <f t="shared" si="24"/>
        <v>0.2</v>
      </c>
      <c r="X32" s="185">
        <f t="shared" si="24"/>
        <v>0</v>
      </c>
      <c r="Y32" s="185">
        <f t="shared" si="24"/>
        <v>0</v>
      </c>
      <c r="Z32" s="185">
        <f t="shared" si="24"/>
        <v>6.6699999999999995E-2</v>
      </c>
      <c r="AA32" s="185">
        <f t="shared" si="24"/>
        <v>1.09E-2</v>
      </c>
      <c r="AB32" s="185">
        <f t="shared" si="24"/>
        <v>0</v>
      </c>
      <c r="AC32" s="185">
        <f t="shared" si="24"/>
        <v>6.4500000000000002E-2</v>
      </c>
      <c r="AD32" s="185">
        <f t="shared" si="24"/>
        <v>7.1400000000000005E-2</v>
      </c>
      <c r="AE32" s="185">
        <f t="shared" si="24"/>
        <v>2.7799999999999998E-2</v>
      </c>
      <c r="AF32" s="185">
        <f t="shared" si="24"/>
        <v>0.16669999999999999</v>
      </c>
      <c r="AG32" s="185">
        <f t="shared" si="24"/>
        <v>0</v>
      </c>
      <c r="AH32" s="185">
        <f t="shared" si="24"/>
        <v>1.84E-2</v>
      </c>
      <c r="AI32" s="185">
        <f t="shared" si="24"/>
        <v>0</v>
      </c>
      <c r="AJ32" s="185">
        <f t="shared" si="24"/>
        <v>0.1</v>
      </c>
      <c r="AK32" s="185">
        <f t="shared" si="24"/>
        <v>0.2</v>
      </c>
      <c r="AL32" s="185">
        <f t="shared" si="24"/>
        <v>0</v>
      </c>
      <c r="AM32" s="185">
        <f t="shared" si="24"/>
        <v>0</v>
      </c>
      <c r="AN32" s="185">
        <f t="shared" si="24"/>
        <v>0</v>
      </c>
      <c r="AO32" s="185">
        <f t="shared" si="24"/>
        <v>0</v>
      </c>
      <c r="AP32" s="185">
        <f t="shared" si="24"/>
        <v>0</v>
      </c>
      <c r="AQ32" s="185">
        <f t="shared" si="24"/>
        <v>0</v>
      </c>
      <c r="AR32" s="185">
        <f t="shared" si="24"/>
        <v>0</v>
      </c>
      <c r="AS32" s="185">
        <f t="shared" si="24"/>
        <v>0.16669999999999999</v>
      </c>
      <c r="AT32" s="185">
        <f t="shared" si="24"/>
        <v>0</v>
      </c>
      <c r="AU32" s="185">
        <f t="shared" si="24"/>
        <v>0</v>
      </c>
      <c r="AV32" s="185">
        <f t="shared" si="24"/>
        <v>8.3000000000000001E-3</v>
      </c>
      <c r="AW32" s="185">
        <f t="shared" si="24"/>
        <v>7.6899999999999996E-2</v>
      </c>
      <c r="AX32" s="185">
        <f t="shared" si="24"/>
        <v>2.7E-2</v>
      </c>
      <c r="AY32" s="185">
        <f t="shared" si="24"/>
        <v>2.5999999999999999E-3</v>
      </c>
      <c r="AZ32" s="185">
        <f t="shared" si="24"/>
        <v>3.5200000000000002E-2</v>
      </c>
      <c r="BA32" s="185">
        <f t="shared" si="24"/>
        <v>3.6999999999999998E-2</v>
      </c>
      <c r="BB32" s="185">
        <f t="shared" si="24"/>
        <v>0</v>
      </c>
      <c r="BC32" s="185">
        <f t="shared" si="24"/>
        <v>0</v>
      </c>
      <c r="BD32" s="185">
        <f t="shared" si="24"/>
        <v>3.2300000000000002E-2</v>
      </c>
      <c r="BE32" s="185">
        <f t="shared" si="24"/>
        <v>1.3299999999999999E-2</v>
      </c>
      <c r="BF32" s="185">
        <f t="shared" si="24"/>
        <v>3.85E-2</v>
      </c>
      <c r="BG32" s="185">
        <f t="shared" si="24"/>
        <v>4.9599999999999998E-2</v>
      </c>
      <c r="BH32" s="185">
        <f t="shared" si="24"/>
        <v>8.3299999999999999E-2</v>
      </c>
      <c r="BI32" s="185">
        <f t="shared" si="24"/>
        <v>1.12E-2</v>
      </c>
      <c r="BJ32" s="185">
        <f t="shared" si="24"/>
        <v>2.5000000000000001E-2</v>
      </c>
      <c r="BK32" s="186">
        <f>V32</f>
        <v>5.7999999999999996E-3</v>
      </c>
      <c r="BL32" s="186">
        <f t="array" ref="BL32">AVERAGE(IF(V32:AG32&gt;-0.001,V32:AG32,""))</f>
        <v>5.1150000000000001E-2</v>
      </c>
    </row>
    <row r="33" spans="1:64" ht="15" x14ac:dyDescent="0.2">
      <c r="A33" s="168" t="s">
        <v>317</v>
      </c>
      <c r="B33" s="169" t="s">
        <v>331</v>
      </c>
      <c r="C33" s="169" t="s">
        <v>398</v>
      </c>
      <c r="D33" s="169" t="s">
        <v>333</v>
      </c>
      <c r="E33" s="169"/>
      <c r="F33" s="169">
        <v>1040</v>
      </c>
      <c r="G33" s="169">
        <v>202</v>
      </c>
      <c r="H33" s="169" t="s">
        <v>378</v>
      </c>
      <c r="I33" s="169">
        <v>0.1</v>
      </c>
      <c r="J33" s="169">
        <v>4699</v>
      </c>
      <c r="K33" s="169" t="s">
        <v>361</v>
      </c>
      <c r="L33" s="169">
        <v>2017</v>
      </c>
      <c r="M33" s="169" t="s">
        <v>367</v>
      </c>
      <c r="N33" s="169">
        <v>24</v>
      </c>
      <c r="O33" s="169">
        <v>24</v>
      </c>
      <c r="P33" s="169">
        <v>1415</v>
      </c>
      <c r="Q33" s="169">
        <v>-103</v>
      </c>
      <c r="R33" s="169">
        <v>-67</v>
      </c>
      <c r="S33" s="169" t="s">
        <v>280</v>
      </c>
      <c r="T33" s="169" t="s">
        <v>281</v>
      </c>
      <c r="U33" s="169" t="s">
        <v>368</v>
      </c>
      <c r="V33" s="170">
        <v>0.496</v>
      </c>
      <c r="W33" s="170">
        <v>1E-3</v>
      </c>
      <c r="X33" s="170">
        <v>0.189</v>
      </c>
      <c r="Y33" s="170">
        <v>1.4999999999999999E-2</v>
      </c>
      <c r="Z33" s="170">
        <v>1.2E-2</v>
      </c>
      <c r="AA33" s="170">
        <v>5.5E-2</v>
      </c>
      <c r="AB33" s="170">
        <v>2E-3</v>
      </c>
      <c r="AC33" s="170">
        <v>0.108</v>
      </c>
      <c r="AD33" s="170">
        <v>1.7000000000000001E-2</v>
      </c>
      <c r="AE33" s="170">
        <v>0.308</v>
      </c>
      <c r="AF33" s="170">
        <v>1.2E-2</v>
      </c>
      <c r="AG33" s="170">
        <v>1E-3</v>
      </c>
      <c r="AH33" s="170">
        <v>0.47699999999999998</v>
      </c>
      <c r="AI33" s="170">
        <v>-8888</v>
      </c>
      <c r="AJ33" s="170">
        <v>1.9E-2</v>
      </c>
      <c r="AK33" s="170">
        <v>1E-3</v>
      </c>
      <c r="AL33" s="170">
        <v>-8888</v>
      </c>
      <c r="AM33" s="170">
        <v>0.14399999999999999</v>
      </c>
      <c r="AN33" s="170">
        <v>4.4999999999999998E-2</v>
      </c>
      <c r="AO33" s="170">
        <v>-8888</v>
      </c>
      <c r="AP33" s="170">
        <v>-8888</v>
      </c>
      <c r="AQ33" s="170">
        <v>2E-3</v>
      </c>
      <c r="AR33" s="170">
        <v>8.0000000000000002E-3</v>
      </c>
      <c r="AS33" s="170">
        <v>6.4000000000000001E-2</v>
      </c>
      <c r="AT33" s="170">
        <v>-8888</v>
      </c>
      <c r="AU33" s="170">
        <v>-8888</v>
      </c>
      <c r="AV33" s="170">
        <v>0.68600000000000005</v>
      </c>
      <c r="AW33" s="170">
        <v>0.14299999999999999</v>
      </c>
      <c r="AX33" s="170">
        <v>0.38700000000000001</v>
      </c>
      <c r="AY33" s="170">
        <v>1.073</v>
      </c>
      <c r="AZ33" s="170">
        <v>0.53</v>
      </c>
      <c r="BA33" s="170">
        <v>0.72</v>
      </c>
      <c r="BB33" s="170">
        <v>1.216</v>
      </c>
      <c r="BC33" s="170">
        <v>0.39100000000000001</v>
      </c>
      <c r="BD33" s="170">
        <v>1.45</v>
      </c>
      <c r="BE33" s="170">
        <v>0.73</v>
      </c>
      <c r="BF33" s="170">
        <v>0.27</v>
      </c>
      <c r="BG33" s="170">
        <v>1.29</v>
      </c>
      <c r="BH33" s="170">
        <v>0.12</v>
      </c>
      <c r="BI33" s="170">
        <v>0.88</v>
      </c>
      <c r="BJ33" s="170">
        <v>0.41</v>
      </c>
      <c r="BK33" s="171"/>
      <c r="BL33" s="171"/>
    </row>
    <row r="34" spans="1:64" ht="15" x14ac:dyDescent="0.2">
      <c r="A34" s="168" t="s">
        <v>318</v>
      </c>
      <c r="B34" s="169" t="s">
        <v>331</v>
      </c>
      <c r="C34" s="169" t="s">
        <v>399</v>
      </c>
      <c r="D34" s="169" t="s">
        <v>333</v>
      </c>
      <c r="E34" s="169" t="s">
        <v>376</v>
      </c>
      <c r="F34" s="169">
        <v>1037</v>
      </c>
      <c r="G34" s="169">
        <v>202</v>
      </c>
      <c r="H34" s="169" t="s">
        <v>378</v>
      </c>
      <c r="I34" s="169">
        <v>0.1</v>
      </c>
      <c r="J34" s="169">
        <v>4699</v>
      </c>
      <c r="K34" s="169" t="s">
        <v>361</v>
      </c>
      <c r="L34" s="169">
        <v>2017</v>
      </c>
      <c r="M34" s="169" t="s">
        <v>367</v>
      </c>
      <c r="N34" s="169">
        <v>24</v>
      </c>
      <c r="O34" s="169">
        <v>24</v>
      </c>
      <c r="P34" s="169">
        <v>1415</v>
      </c>
      <c r="Q34" s="169">
        <v>-103</v>
      </c>
      <c r="R34" s="169">
        <v>-67</v>
      </c>
      <c r="S34" s="169" t="s">
        <v>280</v>
      </c>
      <c r="T34" s="169" t="s">
        <v>281</v>
      </c>
      <c r="U34" s="169" t="s">
        <v>368</v>
      </c>
      <c r="V34" s="170">
        <v>0.55200000000000005</v>
      </c>
      <c r="W34" s="170">
        <v>2E-3</v>
      </c>
      <c r="X34" s="170">
        <v>0.19600000000000001</v>
      </c>
      <c r="Y34" s="170">
        <v>1.7000000000000001E-2</v>
      </c>
      <c r="Z34" s="170">
        <v>1.2999999999999999E-2</v>
      </c>
      <c r="AA34" s="170">
        <v>5.8000000000000003E-2</v>
      </c>
      <c r="AB34" s="170">
        <v>2E-3</v>
      </c>
      <c r="AC34" s="170">
        <v>0.121</v>
      </c>
      <c r="AD34" s="170">
        <v>1.9E-2</v>
      </c>
      <c r="AE34" s="170">
        <v>0.33300000000000002</v>
      </c>
      <c r="AF34" s="170">
        <v>1.2999999999999999E-2</v>
      </c>
      <c r="AG34" s="170">
        <v>2E-3</v>
      </c>
      <c r="AH34" s="170">
        <v>0.53100000000000003</v>
      </c>
      <c r="AI34" s="170">
        <v>-8888</v>
      </c>
      <c r="AJ34" s="170">
        <v>2.1000000000000001E-2</v>
      </c>
      <c r="AK34" s="170">
        <v>2E-3</v>
      </c>
      <c r="AL34" s="170">
        <v>-8888</v>
      </c>
      <c r="AM34" s="170">
        <v>0.14899999999999999</v>
      </c>
      <c r="AN34" s="170">
        <v>4.7E-2</v>
      </c>
      <c r="AO34" s="170">
        <v>-8888</v>
      </c>
      <c r="AP34" s="170">
        <v>-8888</v>
      </c>
      <c r="AQ34" s="170">
        <v>2E-3</v>
      </c>
      <c r="AR34" s="170">
        <v>7.0000000000000001E-3</v>
      </c>
      <c r="AS34" s="170">
        <v>5.6000000000000001E-2</v>
      </c>
      <c r="AT34" s="170">
        <v>-8888</v>
      </c>
      <c r="AU34" s="170">
        <v>-8888</v>
      </c>
      <c r="AV34" s="170">
        <v>0.75</v>
      </c>
      <c r="AW34" s="170">
        <v>0.161</v>
      </c>
      <c r="AX34" s="170">
        <v>0.41699999999999998</v>
      </c>
      <c r="AY34" s="170">
        <v>1.167</v>
      </c>
      <c r="AZ34" s="170">
        <v>0.57799999999999996</v>
      </c>
      <c r="BA34" s="170">
        <v>0.77600000000000002</v>
      </c>
      <c r="BB34" s="170">
        <v>1.3280000000000001</v>
      </c>
      <c r="BC34" s="170">
        <v>0.42299999999999999</v>
      </c>
      <c r="BD34" s="170">
        <v>1.41</v>
      </c>
      <c r="BE34" s="170">
        <v>0.72</v>
      </c>
      <c r="BF34" s="170">
        <v>0.28000000000000003</v>
      </c>
      <c r="BG34" s="170">
        <v>1.3</v>
      </c>
      <c r="BH34" s="170">
        <v>0.12</v>
      </c>
      <c r="BI34" s="170">
        <v>0.88</v>
      </c>
      <c r="BJ34" s="170">
        <v>0.42</v>
      </c>
      <c r="BK34" s="171"/>
      <c r="BL34" s="171"/>
    </row>
    <row r="35" spans="1:64" ht="15" x14ac:dyDescent="0.15">
      <c r="A35" s="172"/>
      <c r="B35" s="173"/>
      <c r="C35" s="173"/>
      <c r="D35" s="173"/>
      <c r="E35" s="173"/>
      <c r="F35" s="173"/>
      <c r="G35" s="173"/>
      <c r="H35" s="173"/>
      <c r="I35" s="173"/>
      <c r="J35" s="173"/>
      <c r="K35" s="173"/>
      <c r="L35" s="173"/>
      <c r="M35" s="173"/>
      <c r="N35" s="173"/>
      <c r="O35" s="173"/>
      <c r="P35" s="173"/>
      <c r="Q35" s="173"/>
      <c r="R35" s="173"/>
      <c r="S35" s="173"/>
      <c r="T35" s="173"/>
      <c r="U35" s="174" t="s">
        <v>22</v>
      </c>
      <c r="V35" s="174">
        <f t="shared" ref="V35:AZ35" si="25">ROUND(AVERAGE(V33:V34),3)</f>
        <v>0.52400000000000002</v>
      </c>
      <c r="W35" s="174">
        <f t="shared" si="25"/>
        <v>2E-3</v>
      </c>
      <c r="X35" s="174">
        <f t="shared" si="25"/>
        <v>0.193</v>
      </c>
      <c r="Y35" s="174">
        <f t="shared" si="25"/>
        <v>1.6E-2</v>
      </c>
      <c r="Z35" s="174">
        <f t="shared" si="25"/>
        <v>1.2999999999999999E-2</v>
      </c>
      <c r="AA35" s="174">
        <f t="shared" si="25"/>
        <v>5.7000000000000002E-2</v>
      </c>
      <c r="AB35" s="174">
        <f t="shared" si="25"/>
        <v>2E-3</v>
      </c>
      <c r="AC35" s="174">
        <f t="shared" si="25"/>
        <v>0.115</v>
      </c>
      <c r="AD35" s="174">
        <f t="shared" si="25"/>
        <v>1.7999999999999999E-2</v>
      </c>
      <c r="AE35" s="174">
        <f t="shared" si="25"/>
        <v>0.32100000000000001</v>
      </c>
      <c r="AF35" s="174">
        <f t="shared" si="25"/>
        <v>1.2999999999999999E-2</v>
      </c>
      <c r="AG35" s="174">
        <f t="shared" si="25"/>
        <v>2E-3</v>
      </c>
      <c r="AH35" s="174">
        <f t="shared" si="25"/>
        <v>0.504</v>
      </c>
      <c r="AI35" s="174">
        <f t="shared" si="25"/>
        <v>-8888</v>
      </c>
      <c r="AJ35" s="174">
        <f t="shared" si="25"/>
        <v>0.02</v>
      </c>
      <c r="AK35" s="174">
        <f t="shared" si="25"/>
        <v>2E-3</v>
      </c>
      <c r="AL35" s="174">
        <f t="shared" si="25"/>
        <v>-8888</v>
      </c>
      <c r="AM35" s="174">
        <f t="shared" si="25"/>
        <v>0.14699999999999999</v>
      </c>
      <c r="AN35" s="174">
        <f t="shared" si="25"/>
        <v>4.5999999999999999E-2</v>
      </c>
      <c r="AO35" s="174">
        <f t="shared" si="25"/>
        <v>-8888</v>
      </c>
      <c r="AP35" s="174">
        <f t="shared" si="25"/>
        <v>-8888</v>
      </c>
      <c r="AQ35" s="174">
        <f t="shared" si="25"/>
        <v>2E-3</v>
      </c>
      <c r="AR35" s="174">
        <f t="shared" si="25"/>
        <v>8.0000000000000002E-3</v>
      </c>
      <c r="AS35" s="174">
        <f t="shared" si="25"/>
        <v>0.06</v>
      </c>
      <c r="AT35" s="174">
        <f t="shared" si="25"/>
        <v>-8888</v>
      </c>
      <c r="AU35" s="174">
        <f t="shared" si="25"/>
        <v>-8888</v>
      </c>
      <c r="AV35" s="174">
        <f t="shared" si="25"/>
        <v>0.71799999999999997</v>
      </c>
      <c r="AW35" s="174">
        <f t="shared" si="25"/>
        <v>0.152</v>
      </c>
      <c r="AX35" s="174">
        <f t="shared" si="25"/>
        <v>0.40200000000000002</v>
      </c>
      <c r="AY35" s="174">
        <f t="shared" si="25"/>
        <v>1.1200000000000001</v>
      </c>
      <c r="AZ35" s="174">
        <f t="shared" si="25"/>
        <v>0.55400000000000005</v>
      </c>
      <c r="BA35" s="175">
        <f t="shared" ref="BA35:BJ35" si="26">ROUND(AVERAGE(BA33:BA34),2)</f>
        <v>0.75</v>
      </c>
      <c r="BB35" s="175">
        <f t="shared" si="26"/>
        <v>1.27</v>
      </c>
      <c r="BC35" s="175">
        <f t="shared" si="26"/>
        <v>0.41</v>
      </c>
      <c r="BD35" s="175">
        <f t="shared" si="26"/>
        <v>1.43</v>
      </c>
      <c r="BE35" s="175">
        <f t="shared" si="26"/>
        <v>0.73</v>
      </c>
      <c r="BF35" s="175">
        <f t="shared" si="26"/>
        <v>0.28000000000000003</v>
      </c>
      <c r="BG35" s="175">
        <f t="shared" si="26"/>
        <v>1.3</v>
      </c>
      <c r="BH35" s="175">
        <f t="shared" si="26"/>
        <v>0.12</v>
      </c>
      <c r="BI35" s="175">
        <f t="shared" si="26"/>
        <v>0.88</v>
      </c>
      <c r="BJ35" s="175">
        <f t="shared" si="26"/>
        <v>0.42</v>
      </c>
      <c r="BK35" s="176"/>
      <c r="BL35" s="176"/>
    </row>
    <row r="36" spans="1:64" ht="15" x14ac:dyDescent="0.15">
      <c r="A36" s="177"/>
      <c r="B36" s="178"/>
      <c r="C36" s="178"/>
      <c r="D36" s="178"/>
      <c r="E36" s="178"/>
      <c r="F36" s="178"/>
      <c r="G36" s="178"/>
      <c r="H36" s="178"/>
      <c r="I36" s="178"/>
      <c r="J36" s="178"/>
      <c r="K36" s="178"/>
      <c r="L36" s="178"/>
      <c r="M36" s="178"/>
      <c r="N36" s="178"/>
      <c r="O36" s="178"/>
      <c r="P36" s="178"/>
      <c r="Q36" s="178"/>
      <c r="R36" s="178"/>
      <c r="S36" s="178"/>
      <c r="T36" s="178"/>
      <c r="U36" s="179" t="s">
        <v>418</v>
      </c>
      <c r="V36" s="179">
        <f t="shared" ref="V36:AZ36" si="27">ROUND(STDEV(V33:V34),3)</f>
        <v>0.04</v>
      </c>
      <c r="W36" s="179">
        <f t="shared" si="27"/>
        <v>1E-3</v>
      </c>
      <c r="X36" s="179">
        <f t="shared" si="27"/>
        <v>5.0000000000000001E-3</v>
      </c>
      <c r="Y36" s="179">
        <f t="shared" si="27"/>
        <v>1E-3</v>
      </c>
      <c r="Z36" s="179">
        <f t="shared" si="27"/>
        <v>1E-3</v>
      </c>
      <c r="AA36" s="179">
        <f t="shared" si="27"/>
        <v>2E-3</v>
      </c>
      <c r="AB36" s="179">
        <f t="shared" si="27"/>
        <v>0</v>
      </c>
      <c r="AC36" s="179">
        <f t="shared" si="27"/>
        <v>8.9999999999999993E-3</v>
      </c>
      <c r="AD36" s="179">
        <f t="shared" si="27"/>
        <v>1E-3</v>
      </c>
      <c r="AE36" s="179">
        <f t="shared" si="27"/>
        <v>1.7999999999999999E-2</v>
      </c>
      <c r="AF36" s="179">
        <f t="shared" si="27"/>
        <v>1E-3</v>
      </c>
      <c r="AG36" s="179">
        <f t="shared" si="27"/>
        <v>1E-3</v>
      </c>
      <c r="AH36" s="179">
        <f t="shared" si="27"/>
        <v>3.7999999999999999E-2</v>
      </c>
      <c r="AI36" s="179">
        <f t="shared" si="27"/>
        <v>0</v>
      </c>
      <c r="AJ36" s="179">
        <f t="shared" si="27"/>
        <v>1E-3</v>
      </c>
      <c r="AK36" s="179">
        <f t="shared" si="27"/>
        <v>1E-3</v>
      </c>
      <c r="AL36" s="179">
        <f t="shared" si="27"/>
        <v>0</v>
      </c>
      <c r="AM36" s="179">
        <f t="shared" si="27"/>
        <v>4.0000000000000001E-3</v>
      </c>
      <c r="AN36" s="179">
        <f t="shared" si="27"/>
        <v>1E-3</v>
      </c>
      <c r="AO36" s="179">
        <f t="shared" si="27"/>
        <v>0</v>
      </c>
      <c r="AP36" s="179">
        <f t="shared" si="27"/>
        <v>0</v>
      </c>
      <c r="AQ36" s="179">
        <f t="shared" si="27"/>
        <v>0</v>
      </c>
      <c r="AR36" s="179">
        <f t="shared" si="27"/>
        <v>1E-3</v>
      </c>
      <c r="AS36" s="179">
        <f t="shared" si="27"/>
        <v>6.0000000000000001E-3</v>
      </c>
      <c r="AT36" s="179">
        <f t="shared" si="27"/>
        <v>0</v>
      </c>
      <c r="AU36" s="179">
        <f t="shared" si="27"/>
        <v>0</v>
      </c>
      <c r="AV36" s="179">
        <f t="shared" si="27"/>
        <v>4.4999999999999998E-2</v>
      </c>
      <c r="AW36" s="179">
        <f t="shared" si="27"/>
        <v>1.2999999999999999E-2</v>
      </c>
      <c r="AX36" s="179">
        <f t="shared" si="27"/>
        <v>2.1000000000000001E-2</v>
      </c>
      <c r="AY36" s="179">
        <f t="shared" si="27"/>
        <v>6.6000000000000003E-2</v>
      </c>
      <c r="AZ36" s="179">
        <f t="shared" si="27"/>
        <v>3.4000000000000002E-2</v>
      </c>
      <c r="BA36" s="180">
        <f t="shared" ref="BA36:BJ36" si="28">ROUND(STDEV(BA33:BA34),2)</f>
        <v>0.04</v>
      </c>
      <c r="BB36" s="180">
        <f t="shared" si="28"/>
        <v>0.08</v>
      </c>
      <c r="BC36" s="180">
        <f t="shared" si="28"/>
        <v>0.02</v>
      </c>
      <c r="BD36" s="180">
        <f t="shared" si="28"/>
        <v>0.03</v>
      </c>
      <c r="BE36" s="180">
        <f t="shared" si="28"/>
        <v>0.01</v>
      </c>
      <c r="BF36" s="180">
        <f t="shared" si="28"/>
        <v>0.01</v>
      </c>
      <c r="BG36" s="180">
        <f t="shared" si="28"/>
        <v>0.01</v>
      </c>
      <c r="BH36" s="180">
        <f t="shared" si="28"/>
        <v>0</v>
      </c>
      <c r="BI36" s="180">
        <f t="shared" si="28"/>
        <v>0</v>
      </c>
      <c r="BJ36" s="180">
        <f t="shared" si="28"/>
        <v>0.01</v>
      </c>
      <c r="BK36" s="181"/>
      <c r="BL36" s="181"/>
    </row>
    <row r="37" spans="1:64" ht="15" x14ac:dyDescent="0.15">
      <c r="A37" s="182"/>
      <c r="B37" s="183"/>
      <c r="C37" s="183"/>
      <c r="D37" s="183"/>
      <c r="E37" s="183"/>
      <c r="F37" s="183"/>
      <c r="G37" s="183"/>
      <c r="H37" s="183"/>
      <c r="I37" s="183"/>
      <c r="J37" s="183"/>
      <c r="K37" s="183"/>
      <c r="L37" s="183"/>
      <c r="M37" s="183"/>
      <c r="N37" s="183"/>
      <c r="O37" s="183"/>
      <c r="P37" s="183"/>
      <c r="Q37" s="183"/>
      <c r="R37" s="183"/>
      <c r="S37" s="183"/>
      <c r="T37" s="183"/>
      <c r="U37" s="184" t="s">
        <v>216</v>
      </c>
      <c r="V37" s="185">
        <f t="shared" ref="V37:BJ37" si="29">ROUND((V36/V35),4)</f>
        <v>7.6300000000000007E-2</v>
      </c>
      <c r="W37" s="185">
        <f t="shared" si="29"/>
        <v>0.5</v>
      </c>
      <c r="X37" s="185">
        <f t="shared" si="29"/>
        <v>2.5899999999999999E-2</v>
      </c>
      <c r="Y37" s="185">
        <f t="shared" si="29"/>
        <v>6.25E-2</v>
      </c>
      <c r="Z37" s="185">
        <f t="shared" si="29"/>
        <v>7.6899999999999996E-2</v>
      </c>
      <c r="AA37" s="185">
        <f t="shared" si="29"/>
        <v>3.5099999999999999E-2</v>
      </c>
      <c r="AB37" s="185">
        <f t="shared" si="29"/>
        <v>0</v>
      </c>
      <c r="AC37" s="185">
        <f t="shared" si="29"/>
        <v>7.8299999999999995E-2</v>
      </c>
      <c r="AD37" s="185">
        <f t="shared" si="29"/>
        <v>5.5599999999999997E-2</v>
      </c>
      <c r="AE37" s="185">
        <f t="shared" si="29"/>
        <v>5.6099999999999997E-2</v>
      </c>
      <c r="AF37" s="185">
        <f t="shared" si="29"/>
        <v>7.6899999999999996E-2</v>
      </c>
      <c r="AG37" s="185">
        <f t="shared" si="29"/>
        <v>0.5</v>
      </c>
      <c r="AH37" s="185">
        <f t="shared" si="29"/>
        <v>7.5399999999999995E-2</v>
      </c>
      <c r="AI37" s="185">
        <f t="shared" si="29"/>
        <v>0</v>
      </c>
      <c r="AJ37" s="185">
        <f t="shared" si="29"/>
        <v>0.05</v>
      </c>
      <c r="AK37" s="185">
        <f t="shared" si="29"/>
        <v>0.5</v>
      </c>
      <c r="AL37" s="185">
        <f t="shared" si="29"/>
        <v>0</v>
      </c>
      <c r="AM37" s="185">
        <f t="shared" si="29"/>
        <v>2.7199999999999998E-2</v>
      </c>
      <c r="AN37" s="185">
        <f t="shared" si="29"/>
        <v>2.1700000000000001E-2</v>
      </c>
      <c r="AO37" s="185">
        <f t="shared" si="29"/>
        <v>0</v>
      </c>
      <c r="AP37" s="185">
        <f t="shared" si="29"/>
        <v>0</v>
      </c>
      <c r="AQ37" s="185">
        <f t="shared" si="29"/>
        <v>0</v>
      </c>
      <c r="AR37" s="185">
        <f t="shared" si="29"/>
        <v>0.125</v>
      </c>
      <c r="AS37" s="185">
        <f t="shared" si="29"/>
        <v>0.1</v>
      </c>
      <c r="AT37" s="185">
        <f t="shared" si="29"/>
        <v>0</v>
      </c>
      <c r="AU37" s="185">
        <f t="shared" si="29"/>
        <v>0</v>
      </c>
      <c r="AV37" s="185">
        <f t="shared" si="29"/>
        <v>6.2700000000000006E-2</v>
      </c>
      <c r="AW37" s="185">
        <f t="shared" si="29"/>
        <v>8.5500000000000007E-2</v>
      </c>
      <c r="AX37" s="185">
        <f t="shared" si="29"/>
        <v>5.2200000000000003E-2</v>
      </c>
      <c r="AY37" s="185">
        <f t="shared" si="29"/>
        <v>5.8900000000000001E-2</v>
      </c>
      <c r="AZ37" s="185">
        <f t="shared" si="29"/>
        <v>6.1400000000000003E-2</v>
      </c>
      <c r="BA37" s="185">
        <f t="shared" si="29"/>
        <v>5.33E-2</v>
      </c>
      <c r="BB37" s="185">
        <f t="shared" si="29"/>
        <v>6.3E-2</v>
      </c>
      <c r="BC37" s="185">
        <f t="shared" si="29"/>
        <v>4.8800000000000003E-2</v>
      </c>
      <c r="BD37" s="185">
        <f t="shared" si="29"/>
        <v>2.1000000000000001E-2</v>
      </c>
      <c r="BE37" s="185">
        <f t="shared" si="29"/>
        <v>1.37E-2</v>
      </c>
      <c r="BF37" s="185">
        <f t="shared" si="29"/>
        <v>3.5700000000000003E-2</v>
      </c>
      <c r="BG37" s="185">
        <f t="shared" si="29"/>
        <v>7.7000000000000002E-3</v>
      </c>
      <c r="BH37" s="185">
        <f t="shared" si="29"/>
        <v>0</v>
      </c>
      <c r="BI37" s="185">
        <f t="shared" si="29"/>
        <v>0</v>
      </c>
      <c r="BJ37" s="185">
        <f t="shared" si="29"/>
        <v>2.3800000000000002E-2</v>
      </c>
      <c r="BK37" s="186">
        <f>V37</f>
        <v>7.6300000000000007E-2</v>
      </c>
      <c r="BL37" s="186">
        <f t="array" ref="BL37">AVERAGE(IF(V37:AG37&gt;-0.001,V37:AG37,""))</f>
        <v>0.12863333333333335</v>
      </c>
    </row>
  </sheetData>
  <conditionalFormatting sqref="AT37 AT32 AT27 AT22 AT17 AT12">
    <cfRule type="expression" dxfId="77" priority="76" stopIfTrue="1">
      <formula>ABS((AT9-AT8))&lt;0.0011</formula>
    </cfRule>
    <cfRule type="cellIs" dxfId="76" priority="77" operator="greaterThan">
      <formula>0.1</formula>
    </cfRule>
    <cfRule type="cellIs" dxfId="75" priority="78" operator="lessThan">
      <formula>0</formula>
    </cfRule>
  </conditionalFormatting>
  <conditionalFormatting sqref="V37 V32 V27 V22 V17 V12">
    <cfRule type="expression" dxfId="74" priority="73" stopIfTrue="1">
      <formula>ABS((V9-V8))&lt;0.0011</formula>
    </cfRule>
    <cfRule type="cellIs" dxfId="73" priority="74" operator="greaterThan">
      <formula>0.1</formula>
    </cfRule>
    <cfRule type="cellIs" dxfId="72" priority="75" operator="lessThan">
      <formula>0</formula>
    </cfRule>
  </conditionalFormatting>
  <conditionalFormatting sqref="W37 W32 W27 W22 W17 W12">
    <cfRule type="expression" dxfId="71" priority="70" stopIfTrue="1">
      <formula>ABS((W9-W8))&lt;0.0011</formula>
    </cfRule>
    <cfRule type="cellIs" dxfId="70" priority="71" operator="greaterThan">
      <formula>0.1</formula>
    </cfRule>
    <cfRule type="cellIs" dxfId="69" priority="72" operator="lessThan">
      <formula>0</formula>
    </cfRule>
  </conditionalFormatting>
  <conditionalFormatting sqref="X37 X32 X27 X22 X17 X12">
    <cfRule type="expression" dxfId="68" priority="67" stopIfTrue="1">
      <formula>ABS((X9-X8))&lt;0.0011</formula>
    </cfRule>
    <cfRule type="cellIs" dxfId="67" priority="68" operator="greaterThan">
      <formula>0.1</formula>
    </cfRule>
    <cfRule type="cellIs" dxfId="66" priority="69" operator="lessThan">
      <formula>0</formula>
    </cfRule>
  </conditionalFormatting>
  <conditionalFormatting sqref="Y37 Y32 Y27 Y22 Y17 Y12">
    <cfRule type="expression" dxfId="65" priority="64" stopIfTrue="1">
      <formula>ABS((Y9-Y8))&lt;0.0011</formula>
    </cfRule>
    <cfRule type="cellIs" dxfId="64" priority="65" operator="greaterThan">
      <formula>0.1</formula>
    </cfRule>
    <cfRule type="cellIs" dxfId="63" priority="66" operator="lessThan">
      <formula>0</formula>
    </cfRule>
  </conditionalFormatting>
  <conditionalFormatting sqref="Z37 Z32 Z27 Z22 Z17 Z12">
    <cfRule type="expression" dxfId="62" priority="61" stopIfTrue="1">
      <formula>ABS((Z9-Z8))&lt;0.0011</formula>
    </cfRule>
    <cfRule type="cellIs" dxfId="61" priority="62" operator="greaterThan">
      <formula>0.1</formula>
    </cfRule>
    <cfRule type="cellIs" dxfId="60" priority="63" operator="lessThan">
      <formula>0</formula>
    </cfRule>
  </conditionalFormatting>
  <conditionalFormatting sqref="AA37 AA32 AA27 AA22 AA17 AA12">
    <cfRule type="expression" dxfId="59" priority="58" stopIfTrue="1">
      <formula>ABS((AA9-AA8))&lt;0.0011</formula>
    </cfRule>
    <cfRule type="cellIs" dxfId="58" priority="59" operator="greaterThan">
      <formula>0.1</formula>
    </cfRule>
    <cfRule type="cellIs" dxfId="57" priority="60" operator="lessThan">
      <formula>0</formula>
    </cfRule>
  </conditionalFormatting>
  <conditionalFormatting sqref="AB37 AB32 AB27 AB22 AB17 AB12">
    <cfRule type="expression" dxfId="56" priority="55" stopIfTrue="1">
      <formula>ABS((AB9-AB8))&lt;0.0011</formula>
    </cfRule>
    <cfRule type="cellIs" dxfId="55" priority="56" operator="greaterThan">
      <formula>0.1</formula>
    </cfRule>
    <cfRule type="cellIs" dxfId="54" priority="57" operator="lessThan">
      <formula>0</formula>
    </cfRule>
  </conditionalFormatting>
  <conditionalFormatting sqref="AC37 AC32 AC27 AC22 AC17 AC12">
    <cfRule type="expression" dxfId="53" priority="52" stopIfTrue="1">
      <formula>ABS((AC9-AC8))&lt;0.0011</formula>
    </cfRule>
    <cfRule type="cellIs" dxfId="52" priority="53" operator="greaterThan">
      <formula>0.1</formula>
    </cfRule>
    <cfRule type="cellIs" dxfId="51" priority="54" operator="lessThan">
      <formula>0</formula>
    </cfRule>
  </conditionalFormatting>
  <conditionalFormatting sqref="AD37 AD32 AD27 AD22 AD17 AD12">
    <cfRule type="expression" dxfId="50" priority="49" stopIfTrue="1">
      <formula>ABS((AD9-AD8))&lt;0.0011</formula>
    </cfRule>
    <cfRule type="cellIs" dxfId="49" priority="50" operator="greaterThan">
      <formula>0.1</formula>
    </cfRule>
    <cfRule type="cellIs" dxfId="48" priority="51" operator="lessThan">
      <formula>0</formula>
    </cfRule>
  </conditionalFormatting>
  <conditionalFormatting sqref="AE37 AE32 AE27 AE22 AE17 AE12">
    <cfRule type="expression" dxfId="47" priority="46" stopIfTrue="1">
      <formula>ABS((AE9-AE8))&lt;0.0011</formula>
    </cfRule>
    <cfRule type="cellIs" dxfId="46" priority="47" operator="greaterThan">
      <formula>0.1</formula>
    </cfRule>
    <cfRule type="cellIs" dxfId="45" priority="48" operator="lessThan">
      <formula>0</formula>
    </cfRule>
  </conditionalFormatting>
  <conditionalFormatting sqref="AF37 AF32 AF27 AF22 AF17 AF12">
    <cfRule type="expression" dxfId="44" priority="43" stopIfTrue="1">
      <formula>ABS((AF9-AF8))&lt;0.0011</formula>
    </cfRule>
    <cfRule type="cellIs" dxfId="43" priority="44" operator="greaterThan">
      <formula>0.1</formula>
    </cfRule>
    <cfRule type="cellIs" dxfId="42" priority="45" operator="lessThan">
      <formula>0</formula>
    </cfRule>
  </conditionalFormatting>
  <conditionalFormatting sqref="AG37 AG32 AG27 AG22 AG17 AG12">
    <cfRule type="expression" dxfId="41" priority="40" stopIfTrue="1">
      <formula>ABS((AG9-AG8))&lt;0.0011</formula>
    </cfRule>
    <cfRule type="cellIs" dxfId="40" priority="41" operator="greaterThan">
      <formula>0.1</formula>
    </cfRule>
    <cfRule type="cellIs" dxfId="39" priority="42" operator="lessThan">
      <formula>0</formula>
    </cfRule>
  </conditionalFormatting>
  <conditionalFormatting sqref="AH37 AH32 AH27 AH22 AH17 AH12">
    <cfRule type="expression" dxfId="38" priority="37" stopIfTrue="1">
      <formula>ABS((AH9-AH8))&lt;0.0011</formula>
    </cfRule>
    <cfRule type="cellIs" dxfId="37" priority="38" operator="greaterThan">
      <formula>0.1</formula>
    </cfRule>
    <cfRule type="cellIs" dxfId="36" priority="39" operator="lessThan">
      <formula>0</formula>
    </cfRule>
  </conditionalFormatting>
  <conditionalFormatting sqref="AI37 AI32 AI27 AI22 AI17 AI12">
    <cfRule type="expression" dxfId="35" priority="34" stopIfTrue="1">
      <formula>ABS((AI9-AI8))&lt;0.0011</formula>
    </cfRule>
    <cfRule type="cellIs" dxfId="34" priority="35" operator="greaterThan">
      <formula>0.1</formula>
    </cfRule>
    <cfRule type="cellIs" dxfId="33" priority="36" operator="lessThan">
      <formula>0</formula>
    </cfRule>
  </conditionalFormatting>
  <conditionalFormatting sqref="AJ37 AJ32 AJ27 AJ22 AJ17 AJ12">
    <cfRule type="expression" dxfId="32" priority="31" stopIfTrue="1">
      <formula>ABS((AJ9-AJ8))&lt;0.0011</formula>
    </cfRule>
    <cfRule type="cellIs" dxfId="31" priority="32" operator="greaterThan">
      <formula>0.15</formula>
    </cfRule>
    <cfRule type="cellIs" dxfId="30" priority="33" operator="lessThan">
      <formula>0</formula>
    </cfRule>
  </conditionalFormatting>
  <conditionalFormatting sqref="AR37 AR32 AR27 AR22 AR17 AR12">
    <cfRule type="expression" dxfId="29" priority="28" stopIfTrue="1">
      <formula>ABS((AR9-AR8))&lt;0.0011</formula>
    </cfRule>
    <cfRule type="cellIs" dxfId="28" priority="29" operator="greaterThan">
      <formula>0.15</formula>
    </cfRule>
    <cfRule type="cellIs" dxfId="27" priority="30" operator="lessThan">
      <formula>0</formula>
    </cfRule>
  </conditionalFormatting>
  <conditionalFormatting sqref="AS37 AS32 AS27 AS22 AS17 AS12">
    <cfRule type="expression" dxfId="26" priority="25" stopIfTrue="1">
      <formula>ABS((AS9-AS8))&lt;0.0011</formula>
    </cfRule>
    <cfRule type="cellIs" dxfId="25" priority="26" operator="greaterThan">
      <formula>0.15</formula>
    </cfRule>
    <cfRule type="cellIs" dxfId="24" priority="27" operator="lessThan">
      <formula>0</formula>
    </cfRule>
  </conditionalFormatting>
  <conditionalFormatting sqref="AK37 AK32 AK27 AK22 AK17 AK12">
    <cfRule type="expression" dxfId="23" priority="22" stopIfTrue="1">
      <formula>ABS((AK9-AK8))&lt;0.0011</formula>
    </cfRule>
    <cfRule type="cellIs" dxfId="22" priority="23" operator="greaterThan">
      <formula>0.1</formula>
    </cfRule>
    <cfRule type="cellIs" dxfId="21" priority="24" operator="lessThan">
      <formula>0</formula>
    </cfRule>
  </conditionalFormatting>
  <conditionalFormatting sqref="AL37 AL32 AL27 AL22 AL17 AL12">
    <cfRule type="expression" dxfId="20" priority="19" stopIfTrue="1">
      <formula>ABS((AL9-AL8))&lt;0.0011</formula>
    </cfRule>
    <cfRule type="cellIs" dxfId="19" priority="20" operator="greaterThan">
      <formula>0.1</formula>
    </cfRule>
    <cfRule type="cellIs" dxfId="18" priority="21" operator="lessThan">
      <formula>0</formula>
    </cfRule>
  </conditionalFormatting>
  <conditionalFormatting sqref="AM37 AM32 AM27 AM22 AM17 AM12">
    <cfRule type="expression" dxfId="17" priority="16" stopIfTrue="1">
      <formula>ABS((AM9-AM8))&lt;0.0011</formula>
    </cfRule>
    <cfRule type="cellIs" dxfId="16" priority="17" operator="greaterThan">
      <formula>0.1</formula>
    </cfRule>
    <cfRule type="cellIs" dxfId="15" priority="18" operator="lessThan">
      <formula>0</formula>
    </cfRule>
  </conditionalFormatting>
  <conditionalFormatting sqref="AN37 AN32 AN27 AN22 AN17 AN12">
    <cfRule type="expression" dxfId="14" priority="13" stopIfTrue="1">
      <formula>ABS((AN9-AN8))&lt;0.0011</formula>
    </cfRule>
    <cfRule type="cellIs" dxfId="13" priority="14" operator="greaterThan">
      <formula>0.1</formula>
    </cfRule>
    <cfRule type="cellIs" dxfId="12" priority="15" operator="lessThan">
      <formula>0</formula>
    </cfRule>
  </conditionalFormatting>
  <conditionalFormatting sqref="AO37 AO32 AO27 AO22 AO17 AO12">
    <cfRule type="expression" dxfId="11" priority="10" stopIfTrue="1">
      <formula>ABS((AO9-AO8))&lt;0.0011</formula>
    </cfRule>
    <cfRule type="cellIs" dxfId="10" priority="11" operator="greaterThan">
      <formula>0.1</formula>
    </cfRule>
    <cfRule type="cellIs" dxfId="9" priority="12" operator="lessThan">
      <formula>0</formula>
    </cfRule>
  </conditionalFormatting>
  <conditionalFormatting sqref="AP37 AP32 AP27 AP22 AP17 AP12">
    <cfRule type="expression" dxfId="8" priority="7" stopIfTrue="1">
      <formula>ABS((AP9-AP8))&lt;0.0011</formula>
    </cfRule>
    <cfRule type="cellIs" dxfId="7" priority="8" operator="greaterThan">
      <formula>0.1</formula>
    </cfRule>
    <cfRule type="cellIs" dxfId="6" priority="9" operator="lessThan">
      <formula>0</formula>
    </cfRule>
  </conditionalFormatting>
  <conditionalFormatting sqref="AQ37 AQ32 AQ27 AQ22 AQ17 AQ12">
    <cfRule type="expression" dxfId="5" priority="4" stopIfTrue="1">
      <formula>ABS((AQ9-AQ8))&lt;0.0011</formula>
    </cfRule>
    <cfRule type="cellIs" dxfId="4" priority="5" operator="greaterThan">
      <formula>0.1</formula>
    </cfRule>
    <cfRule type="cellIs" dxfId="3" priority="6" operator="lessThan">
      <formula>0</formula>
    </cfRule>
  </conditionalFormatting>
  <conditionalFormatting sqref="AU37 AU32 AU27 AU22 AU17 AU12">
    <cfRule type="expression" dxfId="2" priority="1" stopIfTrue="1">
      <formula>ABS((AU9-AU8))&lt;0.0011</formula>
    </cfRule>
    <cfRule type="cellIs" dxfId="1" priority="2" operator="greaterThan">
      <formula>0.1</formula>
    </cfRule>
    <cfRule type="cellIs" dxfId="0" priority="3" operator="lessThan">
      <formula>0</formula>
    </cfRule>
  </conditionalFormatting>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8"/>
  <sheetViews>
    <sheetView workbookViewId="0"/>
  </sheetViews>
  <sheetFormatPr baseColWidth="10" defaultColWidth="9.1640625" defaultRowHeight="13" x14ac:dyDescent="0.15"/>
  <cols>
    <col min="1" max="1" width="17" style="10" customWidth="1"/>
    <col min="2" max="2" width="12" style="10" customWidth="1"/>
    <col min="3" max="3" width="11" style="25" customWidth="1"/>
    <col min="4" max="4" width="9.1640625" style="25"/>
    <col min="5" max="21" width="9.1640625" style="10"/>
    <col min="22" max="22" width="11" style="10" customWidth="1"/>
    <col min="23" max="28" width="9.1640625" style="10"/>
    <col min="29" max="29" width="9.1640625" style="25"/>
    <col min="30" max="30" width="13" style="25" customWidth="1"/>
    <col min="31" max="41" width="9.1640625" style="25"/>
    <col min="42" max="16384" width="9.1640625" style="10"/>
  </cols>
  <sheetData>
    <row r="1" spans="1:41" s="15" customFormat="1" ht="14" customHeight="1" x14ac:dyDescent="0.15">
      <c r="A1" s="12" t="s">
        <v>24</v>
      </c>
      <c r="B1" s="13"/>
      <c r="C1" s="11"/>
      <c r="D1" s="11"/>
      <c r="E1" s="138"/>
      <c r="F1" s="94"/>
      <c r="G1" s="94"/>
      <c r="H1" s="94"/>
      <c r="I1" s="94"/>
      <c r="J1" s="94"/>
      <c r="K1" s="94"/>
      <c r="L1" s="94"/>
      <c r="M1" s="94"/>
      <c r="N1" s="94"/>
      <c r="O1" s="94"/>
      <c r="P1" s="94"/>
      <c r="Q1" s="94"/>
      <c r="R1" s="94"/>
      <c r="S1" s="94"/>
      <c r="T1" s="94"/>
      <c r="U1" s="94"/>
      <c r="V1" s="94"/>
      <c r="W1" s="94"/>
      <c r="X1" s="94"/>
      <c r="Y1" s="94"/>
      <c r="Z1" s="94"/>
      <c r="AA1" s="94"/>
      <c r="AB1" s="9"/>
      <c r="AC1" s="139"/>
      <c r="AD1" s="139"/>
      <c r="AE1" s="14"/>
      <c r="AF1" s="14"/>
      <c r="AG1" s="14"/>
      <c r="AH1" s="14"/>
      <c r="AI1" s="14"/>
      <c r="AJ1" s="14"/>
      <c r="AK1" s="14"/>
      <c r="AL1" s="14"/>
      <c r="AM1" s="14"/>
      <c r="AN1" s="14"/>
      <c r="AO1" s="14"/>
    </row>
    <row r="2" spans="1:41" s="15" customFormat="1" ht="14" customHeight="1" x14ac:dyDescent="0.15">
      <c r="B2" s="13"/>
      <c r="C2" s="11"/>
      <c r="D2" s="11"/>
      <c r="E2" s="138"/>
      <c r="F2" s="6"/>
      <c r="G2" s="6"/>
      <c r="H2" s="6"/>
      <c r="I2" s="6"/>
      <c r="J2" s="6"/>
      <c r="K2" s="6"/>
      <c r="L2" s="6"/>
      <c r="M2" s="6"/>
      <c r="N2" s="6"/>
      <c r="O2" s="6"/>
      <c r="P2" s="6"/>
      <c r="Q2" s="6"/>
      <c r="R2" s="6"/>
      <c r="S2" s="6"/>
      <c r="T2" s="6"/>
      <c r="U2" s="6"/>
      <c r="V2" s="6"/>
      <c r="W2" s="6"/>
      <c r="X2" s="6"/>
      <c r="Y2" s="6"/>
      <c r="Z2" s="6"/>
      <c r="AA2" s="6"/>
      <c r="AB2" s="9"/>
      <c r="AC2" s="139"/>
      <c r="AD2" s="139"/>
      <c r="AE2" s="14"/>
      <c r="AF2" s="14"/>
      <c r="AG2" s="14"/>
      <c r="AH2" s="14"/>
      <c r="AI2" s="14"/>
      <c r="AJ2" s="14"/>
      <c r="AK2" s="14"/>
      <c r="AL2" s="14"/>
      <c r="AM2" s="14"/>
      <c r="AN2" s="14"/>
      <c r="AO2" s="14"/>
    </row>
    <row r="3" spans="1:41" s="16" customFormat="1" ht="14" customHeight="1" x14ac:dyDescent="0.15">
      <c r="C3" s="17"/>
      <c r="D3" s="17"/>
      <c r="E3" s="18"/>
      <c r="F3" s="19" t="s">
        <v>2</v>
      </c>
      <c r="G3" s="19" t="s">
        <v>2</v>
      </c>
      <c r="H3" s="19" t="s">
        <v>2</v>
      </c>
      <c r="I3" s="19" t="s">
        <v>2</v>
      </c>
      <c r="J3" s="19" t="s">
        <v>2</v>
      </c>
      <c r="K3" s="19" t="s">
        <v>2</v>
      </c>
      <c r="L3" s="19" t="s">
        <v>2</v>
      </c>
      <c r="M3" s="19" t="s">
        <v>2</v>
      </c>
      <c r="N3" s="19" t="s">
        <v>2</v>
      </c>
      <c r="O3" s="19" t="s">
        <v>2</v>
      </c>
      <c r="P3" s="19" t="s">
        <v>2</v>
      </c>
      <c r="Q3" s="19" t="s">
        <v>2</v>
      </c>
      <c r="R3" s="19" t="s">
        <v>2</v>
      </c>
      <c r="S3" s="19" t="s">
        <v>2</v>
      </c>
      <c r="T3" s="19" t="s">
        <v>2</v>
      </c>
      <c r="U3" s="19" t="s">
        <v>2</v>
      </c>
      <c r="V3" s="19" t="s">
        <v>2</v>
      </c>
      <c r="W3" s="19" t="s">
        <v>2</v>
      </c>
      <c r="X3" s="20" t="s">
        <v>2</v>
      </c>
      <c r="Y3" s="20" t="s">
        <v>2</v>
      </c>
      <c r="Z3" s="19" t="s">
        <v>2</v>
      </c>
      <c r="AA3" s="19" t="s">
        <v>2</v>
      </c>
      <c r="AB3" s="19"/>
      <c r="AC3" s="17"/>
      <c r="AD3" s="17"/>
      <c r="AE3" s="17"/>
      <c r="AF3" s="17"/>
      <c r="AG3" s="17"/>
      <c r="AH3" s="17"/>
      <c r="AI3" s="17"/>
      <c r="AJ3" s="17"/>
      <c r="AK3" s="17"/>
      <c r="AL3" s="17"/>
      <c r="AM3" s="17"/>
      <c r="AN3" s="17"/>
      <c r="AO3" s="17"/>
    </row>
    <row r="4" spans="1:41" s="16" customFormat="1" ht="39" x14ac:dyDescent="0.15">
      <c r="A4" s="17"/>
      <c r="B4" s="21"/>
      <c r="C4" s="21" t="s">
        <v>226</v>
      </c>
      <c r="D4" s="21" t="s">
        <v>3</v>
      </c>
      <c r="E4" s="21" t="s">
        <v>25</v>
      </c>
      <c r="F4" s="22" t="s">
        <v>6</v>
      </c>
      <c r="G4" s="7" t="s">
        <v>136</v>
      </c>
      <c r="H4" s="7" t="s">
        <v>19</v>
      </c>
      <c r="I4" s="7" t="s">
        <v>21</v>
      </c>
      <c r="J4" s="7" t="s">
        <v>4</v>
      </c>
      <c r="K4" s="7" t="s">
        <v>7</v>
      </c>
      <c r="L4" s="7" t="s">
        <v>5</v>
      </c>
      <c r="M4" s="21" t="s">
        <v>8</v>
      </c>
      <c r="N4" s="21" t="s">
        <v>9</v>
      </c>
      <c r="O4" s="21" t="s">
        <v>10</v>
      </c>
      <c r="P4" s="21" t="s">
        <v>11</v>
      </c>
      <c r="Q4" s="21" t="s">
        <v>12</v>
      </c>
      <c r="R4" s="21" t="s">
        <v>13</v>
      </c>
      <c r="S4" s="21" t="s">
        <v>14</v>
      </c>
      <c r="T4" s="21" t="s">
        <v>15</v>
      </c>
      <c r="U4" s="21" t="s">
        <v>16</v>
      </c>
      <c r="V4" s="21" t="s">
        <v>17</v>
      </c>
      <c r="W4" s="21" t="s">
        <v>26</v>
      </c>
      <c r="X4" s="23" t="s">
        <v>0</v>
      </c>
      <c r="Y4" s="23" t="s">
        <v>1</v>
      </c>
      <c r="Z4" s="21" t="s">
        <v>20</v>
      </c>
      <c r="AA4" s="21" t="s">
        <v>18</v>
      </c>
      <c r="AB4" s="21"/>
      <c r="AC4" s="24" t="s">
        <v>25</v>
      </c>
      <c r="AD4" s="17" t="s">
        <v>136</v>
      </c>
      <c r="AE4" s="17" t="s">
        <v>4</v>
      </c>
      <c r="AF4" s="17" t="s">
        <v>7</v>
      </c>
      <c r="AG4" s="17" t="s">
        <v>5</v>
      </c>
      <c r="AH4" s="17" t="s">
        <v>11</v>
      </c>
      <c r="AI4" s="17" t="s">
        <v>12</v>
      </c>
      <c r="AJ4" s="17" t="s">
        <v>13</v>
      </c>
      <c r="AK4" s="17" t="s">
        <v>14</v>
      </c>
      <c r="AL4" s="17" t="s">
        <v>15</v>
      </c>
      <c r="AM4" s="17" t="s">
        <v>26</v>
      </c>
      <c r="AN4" s="17" t="s">
        <v>1</v>
      </c>
      <c r="AO4" s="17" t="s">
        <v>18</v>
      </c>
    </row>
    <row r="5" spans="1:41" x14ac:dyDescent="0.15">
      <c r="C5" s="89">
        <v>2.7396226434216775</v>
      </c>
      <c r="D5" s="25">
        <v>0.15</v>
      </c>
      <c r="E5" s="25">
        <v>1026</v>
      </c>
      <c r="F5" s="85">
        <v>1E-3</v>
      </c>
      <c r="G5" s="85">
        <v>8.9999999999999998E-4</v>
      </c>
      <c r="H5" s="85">
        <v>2.5000000000000001E-3</v>
      </c>
      <c r="I5" s="85">
        <v>4.3E-3</v>
      </c>
      <c r="J5" s="85">
        <v>2.3999999999999998E-3</v>
      </c>
      <c r="K5" s="85">
        <v>1.6999999999999999E-3</v>
      </c>
      <c r="L5" s="85">
        <v>1.6000000000000001E-3</v>
      </c>
      <c r="M5" s="85">
        <v>1.6000000000000001E-3</v>
      </c>
      <c r="N5" s="85">
        <v>1.6999999999999999E-3</v>
      </c>
      <c r="O5" s="85">
        <v>1.2999999999999999E-3</v>
      </c>
      <c r="P5" s="85">
        <v>1.5E-3</v>
      </c>
      <c r="Q5" s="85">
        <v>1.1000000000000001E-3</v>
      </c>
      <c r="R5" s="85">
        <v>8.9999999999999998E-4</v>
      </c>
      <c r="S5" s="85">
        <v>1.1000000000000001E-3</v>
      </c>
      <c r="T5" s="85">
        <v>1.1999999999999999E-3</v>
      </c>
      <c r="U5" s="85">
        <v>1.1000000000000001E-3</v>
      </c>
      <c r="V5" s="85">
        <v>1.1999999999999999E-3</v>
      </c>
      <c r="W5" s="85">
        <v>3.0999999999999999E-3</v>
      </c>
      <c r="X5" s="85">
        <v>3.3999999999999998E-3</v>
      </c>
      <c r="Y5" s="85">
        <v>2.8E-3</v>
      </c>
      <c r="Z5" s="85">
        <v>4.7999999999999996E-3</v>
      </c>
      <c r="AA5" s="85">
        <v>1E-3</v>
      </c>
      <c r="AB5" s="85"/>
      <c r="AC5" s="26">
        <v>1026</v>
      </c>
      <c r="AD5" s="86">
        <v>8.9999999999999998E-4</v>
      </c>
      <c r="AE5" s="86">
        <v>2.3999999999999998E-3</v>
      </c>
      <c r="AF5" s="86">
        <v>1.6999999999999999E-3</v>
      </c>
      <c r="AG5" s="86">
        <v>1.6000000000000001E-3</v>
      </c>
      <c r="AH5" s="86">
        <v>1.5E-3</v>
      </c>
      <c r="AI5" s="86">
        <v>1.1000000000000001E-3</v>
      </c>
      <c r="AJ5" s="86">
        <v>8.9999999999999998E-4</v>
      </c>
      <c r="AK5" s="86">
        <v>1.1000000000000001E-3</v>
      </c>
      <c r="AL5" s="86">
        <v>1.1999999999999999E-3</v>
      </c>
      <c r="AM5" s="86">
        <v>3.0999999999999999E-3</v>
      </c>
      <c r="AN5" s="86">
        <v>2.8E-3</v>
      </c>
      <c r="AO5" s="86">
        <v>1E-3</v>
      </c>
    </row>
    <row r="6" spans="1:41" x14ac:dyDescent="0.15">
      <c r="C6" s="89">
        <v>2.7396226434216775</v>
      </c>
      <c r="D6" s="25">
        <v>0.15</v>
      </c>
      <c r="E6" s="8">
        <v>1037</v>
      </c>
      <c r="F6" s="85">
        <v>1E-3</v>
      </c>
      <c r="G6" s="85">
        <v>8.0000000000000004E-4</v>
      </c>
      <c r="H6" s="85">
        <v>2.3999999999999998E-3</v>
      </c>
      <c r="I6" s="85">
        <v>4.3E-3</v>
      </c>
      <c r="J6" s="85">
        <v>2.3999999999999998E-3</v>
      </c>
      <c r="K6" s="85">
        <v>1.6999999999999999E-3</v>
      </c>
      <c r="L6" s="85">
        <v>1.6000000000000001E-3</v>
      </c>
      <c r="M6" s="85">
        <v>1.6000000000000001E-3</v>
      </c>
      <c r="N6" s="85">
        <v>1.6999999999999999E-3</v>
      </c>
      <c r="O6" s="85">
        <v>1.2999999999999999E-3</v>
      </c>
      <c r="P6" s="85">
        <v>1.5E-3</v>
      </c>
      <c r="Q6" s="85">
        <v>1.1000000000000001E-3</v>
      </c>
      <c r="R6" s="85">
        <v>8.9999999999999998E-4</v>
      </c>
      <c r="S6" s="85">
        <v>1.1000000000000001E-3</v>
      </c>
      <c r="T6" s="85">
        <v>1.1000000000000001E-3</v>
      </c>
      <c r="U6" s="85">
        <v>1.1000000000000001E-3</v>
      </c>
      <c r="V6" s="85">
        <v>1.1999999999999999E-3</v>
      </c>
      <c r="W6" s="85">
        <v>3.0999999999999999E-3</v>
      </c>
      <c r="X6" s="85">
        <v>3.3E-3</v>
      </c>
      <c r="Y6" s="85">
        <v>2.8E-3</v>
      </c>
      <c r="Z6" s="85">
        <v>4.7999999999999996E-3</v>
      </c>
      <c r="AA6" s="85">
        <v>1E-3</v>
      </c>
      <c r="AB6" s="85"/>
      <c r="AC6" s="26">
        <v>1037</v>
      </c>
      <c r="AD6" s="86">
        <v>8.0000000000000004E-4</v>
      </c>
      <c r="AE6" s="86">
        <v>2.3999999999999998E-3</v>
      </c>
      <c r="AF6" s="86">
        <v>1.6999999999999999E-3</v>
      </c>
      <c r="AG6" s="86">
        <v>1.6000000000000001E-3</v>
      </c>
      <c r="AH6" s="86">
        <v>1.5E-3</v>
      </c>
      <c r="AI6" s="86">
        <v>1.1000000000000001E-3</v>
      </c>
      <c r="AJ6" s="86">
        <v>8.9999999999999998E-4</v>
      </c>
      <c r="AK6" s="86">
        <v>1.1000000000000001E-3</v>
      </c>
      <c r="AL6" s="86">
        <v>1.1000000000000001E-3</v>
      </c>
      <c r="AM6" s="86">
        <v>3.0999999999999999E-3</v>
      </c>
      <c r="AN6" s="86">
        <v>2.8E-3</v>
      </c>
      <c r="AO6" s="86">
        <v>1E-3</v>
      </c>
    </row>
    <row r="7" spans="1:41" x14ac:dyDescent="0.15">
      <c r="C7" s="89">
        <v>2.7396226434216775</v>
      </c>
      <c r="D7" s="25">
        <v>0.15</v>
      </c>
      <c r="E7" s="8">
        <v>1040</v>
      </c>
      <c r="F7" s="85">
        <v>1E-3</v>
      </c>
      <c r="G7" s="85">
        <v>8.0000000000000004E-4</v>
      </c>
      <c r="H7" s="85">
        <v>2.3999999999999998E-3</v>
      </c>
      <c r="I7" s="85">
        <v>4.3E-3</v>
      </c>
      <c r="J7" s="85">
        <v>2.3999999999999998E-3</v>
      </c>
      <c r="K7" s="85">
        <v>1.6999999999999999E-3</v>
      </c>
      <c r="L7" s="85">
        <v>1.6000000000000001E-3</v>
      </c>
      <c r="M7" s="85">
        <v>1.6000000000000001E-3</v>
      </c>
      <c r="N7" s="85">
        <v>1.6999999999999999E-3</v>
      </c>
      <c r="O7" s="85">
        <v>1.2999999999999999E-3</v>
      </c>
      <c r="P7" s="85">
        <v>1.5E-3</v>
      </c>
      <c r="Q7" s="85">
        <v>1.1000000000000001E-3</v>
      </c>
      <c r="R7" s="85">
        <v>8.9999999999999998E-4</v>
      </c>
      <c r="S7" s="85">
        <v>1.1000000000000001E-3</v>
      </c>
      <c r="T7" s="85">
        <v>1.1000000000000001E-3</v>
      </c>
      <c r="U7" s="85">
        <v>1.1000000000000001E-3</v>
      </c>
      <c r="V7" s="85">
        <v>1.1999999999999999E-3</v>
      </c>
      <c r="W7" s="85">
        <v>3.0999999999999999E-3</v>
      </c>
      <c r="X7" s="85">
        <v>3.3E-3</v>
      </c>
      <c r="Y7" s="85">
        <v>2.8E-3</v>
      </c>
      <c r="Z7" s="85">
        <v>4.7999999999999996E-3</v>
      </c>
      <c r="AA7" s="85">
        <v>1E-3</v>
      </c>
      <c r="AB7" s="85"/>
      <c r="AC7" s="26">
        <v>1040</v>
      </c>
      <c r="AD7" s="86">
        <v>8.0000000000000004E-4</v>
      </c>
      <c r="AE7" s="86">
        <v>2.3999999999999998E-3</v>
      </c>
      <c r="AF7" s="86">
        <v>1.6999999999999999E-3</v>
      </c>
      <c r="AG7" s="86">
        <v>1.6000000000000001E-3</v>
      </c>
      <c r="AH7" s="86">
        <v>1.5E-3</v>
      </c>
      <c r="AI7" s="86">
        <v>1.1000000000000001E-3</v>
      </c>
      <c r="AJ7" s="86">
        <v>8.9999999999999998E-4</v>
      </c>
      <c r="AK7" s="86">
        <v>1.1000000000000001E-3</v>
      </c>
      <c r="AL7" s="86">
        <v>1.1000000000000001E-3</v>
      </c>
      <c r="AM7" s="86">
        <v>3.0999999999999999E-3</v>
      </c>
      <c r="AN7" s="86">
        <v>2.8E-3</v>
      </c>
      <c r="AO7" s="86">
        <v>1E-3</v>
      </c>
    </row>
    <row r="8" spans="1:41" x14ac:dyDescent="0.15">
      <c r="C8" s="89">
        <v>2.7396226434216775</v>
      </c>
      <c r="D8" s="25">
        <v>0.15</v>
      </c>
      <c r="E8" s="8">
        <v>1057</v>
      </c>
      <c r="F8" s="85">
        <v>1E-3</v>
      </c>
      <c r="G8" s="85">
        <v>8.0000000000000004E-4</v>
      </c>
      <c r="H8" s="85">
        <v>2.3999999999999998E-3</v>
      </c>
      <c r="I8" s="85">
        <v>4.1999999999999997E-3</v>
      </c>
      <c r="J8" s="85">
        <v>2.3999999999999998E-3</v>
      </c>
      <c r="K8" s="85">
        <v>1.6999999999999999E-3</v>
      </c>
      <c r="L8" s="85">
        <v>1.6000000000000001E-3</v>
      </c>
      <c r="M8" s="85">
        <v>1.6000000000000001E-3</v>
      </c>
      <c r="N8" s="85">
        <v>1.6999999999999999E-3</v>
      </c>
      <c r="O8" s="85">
        <v>1.2999999999999999E-3</v>
      </c>
      <c r="P8" s="85">
        <v>1.5E-3</v>
      </c>
      <c r="Q8" s="85">
        <v>1E-3</v>
      </c>
      <c r="R8" s="85">
        <v>8.9999999999999998E-4</v>
      </c>
      <c r="S8" s="85">
        <v>1.1000000000000001E-3</v>
      </c>
      <c r="T8" s="85">
        <v>1.1000000000000001E-3</v>
      </c>
      <c r="U8" s="85">
        <v>1.1000000000000001E-3</v>
      </c>
      <c r="V8" s="85">
        <v>1.1999999999999999E-3</v>
      </c>
      <c r="W8" s="85">
        <v>3.0999999999999999E-3</v>
      </c>
      <c r="X8" s="85">
        <v>3.3E-3</v>
      </c>
      <c r="Y8" s="85">
        <v>2.7000000000000001E-3</v>
      </c>
      <c r="Z8" s="85">
        <v>4.7000000000000002E-3</v>
      </c>
      <c r="AA8" s="85">
        <v>1E-3</v>
      </c>
      <c r="AB8" s="85"/>
      <c r="AC8" s="26">
        <v>1057</v>
      </c>
      <c r="AD8" s="86">
        <v>8.0000000000000004E-4</v>
      </c>
      <c r="AE8" s="86">
        <v>2.3999999999999998E-3</v>
      </c>
      <c r="AF8" s="86">
        <v>1.6999999999999999E-3</v>
      </c>
      <c r="AG8" s="86">
        <v>1.6000000000000001E-3</v>
      </c>
      <c r="AH8" s="86">
        <v>1.5E-3</v>
      </c>
      <c r="AI8" s="86">
        <v>1E-3</v>
      </c>
      <c r="AJ8" s="86">
        <v>8.9999999999999998E-4</v>
      </c>
      <c r="AK8" s="86">
        <v>1.1000000000000001E-3</v>
      </c>
      <c r="AL8" s="86">
        <v>1.1000000000000001E-3</v>
      </c>
      <c r="AM8" s="86">
        <v>3.0999999999999999E-3</v>
      </c>
      <c r="AN8" s="86">
        <v>2.7000000000000001E-3</v>
      </c>
      <c r="AO8" s="86">
        <v>1E-3</v>
      </c>
    </row>
    <row r="9" spans="1:41" x14ac:dyDescent="0.15">
      <c r="C9" s="89">
        <v>2.7396226434216775</v>
      </c>
      <c r="D9" s="25">
        <v>0.15</v>
      </c>
      <c r="E9" s="8">
        <v>1060</v>
      </c>
      <c r="F9" s="85">
        <v>1E-3</v>
      </c>
      <c r="G9" s="85">
        <v>8.0000000000000004E-4</v>
      </c>
      <c r="H9" s="85">
        <v>2.3999999999999998E-3</v>
      </c>
      <c r="I9" s="85">
        <v>4.1999999999999997E-3</v>
      </c>
      <c r="J9" s="85">
        <v>2.3999999999999998E-3</v>
      </c>
      <c r="K9" s="85">
        <v>1.6999999999999999E-3</v>
      </c>
      <c r="L9" s="85">
        <v>1.6000000000000001E-3</v>
      </c>
      <c r="M9" s="85">
        <v>1.5E-3</v>
      </c>
      <c r="N9" s="85">
        <v>1.6000000000000001E-3</v>
      </c>
      <c r="O9" s="85">
        <v>1.2999999999999999E-3</v>
      </c>
      <c r="P9" s="85">
        <v>1.5E-3</v>
      </c>
      <c r="Q9" s="85">
        <v>1E-3</v>
      </c>
      <c r="R9" s="85">
        <v>8.9999999999999998E-4</v>
      </c>
      <c r="S9" s="85">
        <v>1.1000000000000001E-3</v>
      </c>
      <c r="T9" s="85">
        <v>1.1000000000000001E-3</v>
      </c>
      <c r="U9" s="85">
        <v>1.1000000000000001E-3</v>
      </c>
      <c r="V9" s="85">
        <v>1.1999999999999999E-3</v>
      </c>
      <c r="W9" s="85">
        <v>3.0000000000000001E-3</v>
      </c>
      <c r="X9" s="85">
        <v>3.3E-3</v>
      </c>
      <c r="Y9" s="85">
        <v>2.7000000000000001E-3</v>
      </c>
      <c r="Z9" s="85">
        <v>4.7000000000000002E-3</v>
      </c>
      <c r="AA9" s="85">
        <v>1E-3</v>
      </c>
      <c r="AB9" s="85"/>
      <c r="AC9" s="26">
        <v>1060</v>
      </c>
      <c r="AD9" s="86">
        <v>8.0000000000000004E-4</v>
      </c>
      <c r="AE9" s="86">
        <v>2.3999999999999998E-3</v>
      </c>
      <c r="AF9" s="86">
        <v>1.6999999999999999E-3</v>
      </c>
      <c r="AG9" s="86">
        <v>1.6000000000000001E-3</v>
      </c>
      <c r="AH9" s="86">
        <v>1.5E-3</v>
      </c>
      <c r="AI9" s="86">
        <v>1E-3</v>
      </c>
      <c r="AJ9" s="86">
        <v>8.9999999999999998E-4</v>
      </c>
      <c r="AK9" s="86">
        <v>1.1000000000000001E-3</v>
      </c>
      <c r="AL9" s="86">
        <v>1.1000000000000001E-3</v>
      </c>
      <c r="AM9" s="86">
        <v>3.0000000000000001E-3</v>
      </c>
      <c r="AN9" s="86">
        <v>2.7000000000000001E-3</v>
      </c>
      <c r="AO9" s="86">
        <v>1E-3</v>
      </c>
    </row>
    <row r="10" spans="1:41" x14ac:dyDescent="0.15">
      <c r="C10" s="89">
        <v>2.7396226434216775</v>
      </c>
      <c r="D10" s="25">
        <v>0.15</v>
      </c>
      <c r="E10" s="8">
        <v>2066</v>
      </c>
      <c r="F10" s="85">
        <v>5.0000000000000001E-4</v>
      </c>
      <c r="G10" s="85">
        <v>4.0000000000000002E-4</v>
      </c>
      <c r="H10" s="85">
        <v>1.1999999999999999E-3</v>
      </c>
      <c r="I10" s="85">
        <v>2.0999999999999999E-3</v>
      </c>
      <c r="J10" s="85">
        <v>1.1999999999999999E-3</v>
      </c>
      <c r="K10" s="85">
        <v>8.9999999999999998E-4</v>
      </c>
      <c r="L10" s="85">
        <v>8.0000000000000004E-4</v>
      </c>
      <c r="M10" s="85">
        <v>8.0000000000000004E-4</v>
      </c>
      <c r="N10" s="85">
        <v>8.0000000000000004E-4</v>
      </c>
      <c r="O10" s="85">
        <v>5.9999999999999995E-4</v>
      </c>
      <c r="P10" s="85">
        <v>8.0000000000000004E-4</v>
      </c>
      <c r="Q10" s="85">
        <v>5.0000000000000001E-4</v>
      </c>
      <c r="R10" s="85">
        <v>5.0000000000000001E-4</v>
      </c>
      <c r="S10" s="85">
        <v>5.9999999999999995E-4</v>
      </c>
      <c r="T10" s="85">
        <v>5.9999999999999995E-4</v>
      </c>
      <c r="U10" s="85">
        <v>5.9999999999999995E-4</v>
      </c>
      <c r="V10" s="85">
        <v>5.9999999999999995E-4</v>
      </c>
      <c r="W10" s="85">
        <v>1.6000000000000001E-3</v>
      </c>
      <c r="X10" s="85">
        <v>1.6999999999999999E-3</v>
      </c>
      <c r="Y10" s="85">
        <v>1.4E-3</v>
      </c>
      <c r="Z10" s="85">
        <v>2.3999999999999998E-3</v>
      </c>
      <c r="AA10" s="85">
        <v>5.0000000000000001E-4</v>
      </c>
      <c r="AB10" s="85"/>
      <c r="AC10" s="26">
        <v>2066</v>
      </c>
      <c r="AD10" s="86">
        <v>4.0000000000000002E-4</v>
      </c>
      <c r="AE10" s="86">
        <v>1.1999999999999999E-3</v>
      </c>
      <c r="AF10" s="86">
        <v>8.9999999999999998E-4</v>
      </c>
      <c r="AG10" s="86">
        <v>8.0000000000000004E-4</v>
      </c>
      <c r="AH10" s="86">
        <v>8.0000000000000004E-4</v>
      </c>
      <c r="AI10" s="86">
        <v>5.0000000000000001E-4</v>
      </c>
      <c r="AJ10" s="86">
        <v>5.0000000000000001E-4</v>
      </c>
      <c r="AK10" s="86">
        <v>5.9999999999999995E-4</v>
      </c>
      <c r="AL10" s="86">
        <v>5.9999999999999995E-4</v>
      </c>
      <c r="AM10" s="86">
        <v>1.6000000000000001E-3</v>
      </c>
      <c r="AN10" s="86">
        <v>1.4E-3</v>
      </c>
      <c r="AO10" s="86">
        <v>5.0000000000000001E-4</v>
      </c>
    </row>
    <row r="11" spans="1:41" x14ac:dyDescent="0.15">
      <c r="C11" s="89">
        <v>2.7396226434216775</v>
      </c>
      <c r="D11" s="25">
        <v>0.15</v>
      </c>
      <c r="E11" s="8">
        <v>2076</v>
      </c>
      <c r="F11" s="85">
        <v>5.0000000000000001E-4</v>
      </c>
      <c r="G11" s="85">
        <v>4.0000000000000002E-4</v>
      </c>
      <c r="H11" s="85">
        <v>1.1999999999999999E-3</v>
      </c>
      <c r="I11" s="85">
        <v>2.0999999999999999E-3</v>
      </c>
      <c r="J11" s="85">
        <v>1.1999999999999999E-3</v>
      </c>
      <c r="K11" s="85">
        <v>8.9999999999999998E-4</v>
      </c>
      <c r="L11" s="85">
        <v>8.0000000000000004E-4</v>
      </c>
      <c r="M11" s="85">
        <v>8.0000000000000004E-4</v>
      </c>
      <c r="N11" s="85">
        <v>8.0000000000000004E-4</v>
      </c>
      <c r="O11" s="85">
        <v>5.9999999999999995E-4</v>
      </c>
      <c r="P11" s="85">
        <v>8.0000000000000004E-4</v>
      </c>
      <c r="Q11" s="85">
        <v>5.0000000000000001E-4</v>
      </c>
      <c r="R11" s="85">
        <v>5.0000000000000001E-4</v>
      </c>
      <c r="S11" s="85">
        <v>5.9999999999999995E-4</v>
      </c>
      <c r="T11" s="85">
        <v>5.9999999999999995E-4</v>
      </c>
      <c r="U11" s="85">
        <v>5.9999999999999995E-4</v>
      </c>
      <c r="V11" s="85">
        <v>5.9999999999999995E-4</v>
      </c>
      <c r="W11" s="85">
        <v>1.6000000000000001E-3</v>
      </c>
      <c r="X11" s="85">
        <v>1.6999999999999999E-3</v>
      </c>
      <c r="Y11" s="85">
        <v>1.4E-3</v>
      </c>
      <c r="Z11" s="85">
        <v>2.3999999999999998E-3</v>
      </c>
      <c r="AA11" s="85">
        <v>5.0000000000000001E-4</v>
      </c>
      <c r="AB11" s="85"/>
      <c r="AC11" s="26">
        <v>2076</v>
      </c>
      <c r="AD11" s="86">
        <v>4.0000000000000002E-4</v>
      </c>
      <c r="AE11" s="86">
        <v>1.1999999999999999E-3</v>
      </c>
      <c r="AF11" s="86">
        <v>8.9999999999999998E-4</v>
      </c>
      <c r="AG11" s="86">
        <v>8.0000000000000004E-4</v>
      </c>
      <c r="AH11" s="86">
        <v>8.0000000000000004E-4</v>
      </c>
      <c r="AI11" s="86">
        <v>5.0000000000000001E-4</v>
      </c>
      <c r="AJ11" s="86">
        <v>5.0000000000000001E-4</v>
      </c>
      <c r="AK11" s="86">
        <v>5.9999999999999995E-4</v>
      </c>
      <c r="AL11" s="86">
        <v>5.9999999999999995E-4</v>
      </c>
      <c r="AM11" s="86">
        <v>1.6000000000000001E-3</v>
      </c>
      <c r="AN11" s="86">
        <v>1.4E-3</v>
      </c>
      <c r="AO11" s="86">
        <v>5.0000000000000001E-4</v>
      </c>
    </row>
    <row r="12" spans="1:41" x14ac:dyDescent="0.15">
      <c r="C12" s="89">
        <v>2.7396226434216775</v>
      </c>
      <c r="D12" s="25">
        <v>0.15</v>
      </c>
      <c r="E12" s="8">
        <v>2077</v>
      </c>
      <c r="F12" s="85">
        <v>5.0000000000000001E-4</v>
      </c>
      <c r="G12" s="85">
        <v>4.0000000000000002E-4</v>
      </c>
      <c r="H12" s="85">
        <v>1.1999999999999999E-3</v>
      </c>
      <c r="I12" s="85">
        <v>2.0999999999999999E-3</v>
      </c>
      <c r="J12" s="85">
        <v>1.1999999999999999E-3</v>
      </c>
      <c r="K12" s="85">
        <v>8.9999999999999998E-4</v>
      </c>
      <c r="L12" s="85">
        <v>8.0000000000000004E-4</v>
      </c>
      <c r="M12" s="85">
        <v>8.0000000000000004E-4</v>
      </c>
      <c r="N12" s="85">
        <v>8.0000000000000004E-4</v>
      </c>
      <c r="O12" s="85">
        <v>5.9999999999999995E-4</v>
      </c>
      <c r="P12" s="85">
        <v>8.0000000000000004E-4</v>
      </c>
      <c r="Q12" s="85">
        <v>5.0000000000000001E-4</v>
      </c>
      <c r="R12" s="85">
        <v>5.0000000000000001E-4</v>
      </c>
      <c r="S12" s="85">
        <v>5.9999999999999995E-4</v>
      </c>
      <c r="T12" s="85">
        <v>5.9999999999999995E-4</v>
      </c>
      <c r="U12" s="85">
        <v>5.9999999999999995E-4</v>
      </c>
      <c r="V12" s="85">
        <v>5.9999999999999995E-4</v>
      </c>
      <c r="W12" s="85">
        <v>1.6000000000000001E-3</v>
      </c>
      <c r="X12" s="85">
        <v>1.6999999999999999E-3</v>
      </c>
      <c r="Y12" s="85">
        <v>1.4E-3</v>
      </c>
      <c r="Z12" s="85">
        <v>2.3999999999999998E-3</v>
      </c>
      <c r="AA12" s="85">
        <v>5.0000000000000001E-4</v>
      </c>
      <c r="AB12" s="85"/>
      <c r="AC12" s="26">
        <v>2077</v>
      </c>
      <c r="AD12" s="86">
        <v>4.0000000000000002E-4</v>
      </c>
      <c r="AE12" s="86">
        <v>1.1999999999999999E-3</v>
      </c>
      <c r="AF12" s="86">
        <v>8.9999999999999998E-4</v>
      </c>
      <c r="AG12" s="86">
        <v>8.0000000000000004E-4</v>
      </c>
      <c r="AH12" s="86">
        <v>8.0000000000000004E-4</v>
      </c>
      <c r="AI12" s="86">
        <v>5.0000000000000001E-4</v>
      </c>
      <c r="AJ12" s="86">
        <v>5.0000000000000001E-4</v>
      </c>
      <c r="AK12" s="86">
        <v>5.9999999999999995E-4</v>
      </c>
      <c r="AL12" s="86">
        <v>5.9999999999999995E-4</v>
      </c>
      <c r="AM12" s="86">
        <v>1.6000000000000001E-3</v>
      </c>
      <c r="AN12" s="86">
        <v>1.4E-3</v>
      </c>
      <c r="AO12" s="86">
        <v>5.0000000000000001E-4</v>
      </c>
    </row>
    <row r="13" spans="1:41" x14ac:dyDescent="0.15">
      <c r="E13" s="8"/>
      <c r="F13" s="85"/>
      <c r="G13" s="85"/>
      <c r="H13" s="85"/>
      <c r="I13" s="85"/>
      <c r="J13" s="85"/>
      <c r="K13" s="85"/>
      <c r="L13" s="85"/>
      <c r="M13" s="85"/>
      <c r="N13" s="85"/>
      <c r="O13" s="85"/>
      <c r="P13" s="85"/>
      <c r="Q13" s="85"/>
      <c r="R13" s="85"/>
      <c r="S13" s="85"/>
      <c r="T13" s="85"/>
      <c r="U13" s="85"/>
      <c r="V13" s="85"/>
      <c r="W13" s="85"/>
      <c r="X13" s="85"/>
      <c r="Y13" s="85"/>
      <c r="Z13" s="85"/>
      <c r="AA13" s="85"/>
      <c r="AB13" s="85"/>
      <c r="AC13" s="86"/>
      <c r="AD13" s="86"/>
      <c r="AE13" s="86"/>
      <c r="AF13" s="86"/>
      <c r="AG13" s="86"/>
      <c r="AH13" s="86"/>
      <c r="AI13" s="86"/>
      <c r="AJ13" s="86"/>
      <c r="AK13" s="86"/>
      <c r="AL13" s="86"/>
      <c r="AM13" s="86"/>
      <c r="AN13" s="86"/>
      <c r="AO13" s="86"/>
    </row>
    <row r="14" spans="1:41" x14ac:dyDescent="0.15">
      <c r="E14" s="8"/>
      <c r="F14" s="85"/>
      <c r="G14" s="85"/>
      <c r="H14" s="85"/>
      <c r="I14" s="85"/>
      <c r="J14" s="85"/>
      <c r="K14" s="85"/>
      <c r="L14" s="85"/>
      <c r="M14" s="85"/>
      <c r="N14" s="85"/>
      <c r="O14" s="85"/>
      <c r="P14" s="85"/>
      <c r="Q14" s="85"/>
      <c r="R14" s="85"/>
      <c r="S14" s="85"/>
      <c r="T14" s="85"/>
      <c r="U14" s="85"/>
      <c r="V14" s="85"/>
      <c r="W14" s="85"/>
      <c r="X14" s="85"/>
      <c r="Y14" s="85"/>
      <c r="Z14" s="85"/>
      <c r="AA14" s="85"/>
      <c r="AB14" s="85"/>
      <c r="AC14" s="86"/>
      <c r="AD14" s="86"/>
      <c r="AE14" s="86"/>
      <c r="AF14" s="86"/>
      <c r="AG14" s="86"/>
      <c r="AH14" s="86"/>
      <c r="AI14" s="86"/>
      <c r="AJ14" s="86"/>
      <c r="AK14" s="86"/>
      <c r="AL14" s="86"/>
      <c r="AM14" s="86"/>
      <c r="AN14" s="86"/>
      <c r="AO14" s="86"/>
    </row>
    <row r="15" spans="1:41" x14ac:dyDescent="0.15">
      <c r="E15" s="8"/>
      <c r="F15" s="85"/>
      <c r="G15" s="85"/>
      <c r="H15" s="85"/>
      <c r="I15" s="85"/>
      <c r="J15" s="85"/>
      <c r="K15" s="85"/>
      <c r="L15" s="85"/>
      <c r="M15" s="85"/>
      <c r="N15" s="85"/>
      <c r="O15" s="85"/>
      <c r="P15" s="85"/>
      <c r="Q15" s="85"/>
      <c r="R15" s="85"/>
      <c r="S15" s="85"/>
      <c r="T15" s="85"/>
      <c r="U15" s="85"/>
      <c r="V15" s="85"/>
      <c r="W15" s="85"/>
      <c r="X15" s="85"/>
      <c r="Y15" s="85"/>
      <c r="Z15" s="85"/>
      <c r="AA15" s="85"/>
      <c r="AB15" s="85"/>
      <c r="AC15" s="86"/>
      <c r="AD15" s="86"/>
      <c r="AE15" s="86"/>
      <c r="AF15" s="86"/>
      <c r="AG15" s="86"/>
      <c r="AH15" s="86"/>
      <c r="AI15" s="86"/>
      <c r="AJ15" s="86"/>
      <c r="AK15" s="86"/>
      <c r="AL15" s="86"/>
      <c r="AM15" s="86"/>
      <c r="AN15" s="86"/>
      <c r="AO15" s="86"/>
    </row>
    <row r="16" spans="1:41" x14ac:dyDescent="0.15">
      <c r="E16" s="8"/>
      <c r="F16" s="85"/>
      <c r="G16" s="85"/>
      <c r="H16" s="85"/>
      <c r="I16" s="85"/>
      <c r="J16" s="85"/>
      <c r="K16" s="85"/>
      <c r="L16" s="85"/>
      <c r="M16" s="85"/>
      <c r="N16" s="85"/>
      <c r="O16" s="85"/>
      <c r="P16" s="85"/>
      <c r="Q16" s="85"/>
      <c r="R16" s="85"/>
      <c r="S16" s="85"/>
      <c r="T16" s="85"/>
      <c r="U16" s="85"/>
      <c r="V16" s="85"/>
      <c r="W16" s="85"/>
      <c r="X16" s="85"/>
      <c r="Y16" s="85"/>
      <c r="Z16" s="85"/>
      <c r="AA16" s="85"/>
      <c r="AB16" s="85"/>
      <c r="AC16" s="86"/>
      <c r="AD16" s="86"/>
      <c r="AE16" s="86"/>
      <c r="AF16" s="86"/>
      <c r="AG16" s="86"/>
      <c r="AH16" s="86"/>
      <c r="AI16" s="86"/>
      <c r="AJ16" s="86"/>
      <c r="AK16" s="86"/>
      <c r="AL16" s="86"/>
      <c r="AM16" s="86"/>
      <c r="AN16" s="86"/>
      <c r="AO16" s="86"/>
    </row>
    <row r="17" spans="5:41" x14ac:dyDescent="0.15">
      <c r="E17" s="8"/>
      <c r="F17" s="85"/>
      <c r="G17" s="85"/>
      <c r="H17" s="85"/>
      <c r="I17" s="85"/>
      <c r="J17" s="85"/>
      <c r="K17" s="85"/>
      <c r="L17" s="85"/>
      <c r="M17" s="85"/>
      <c r="N17" s="85"/>
      <c r="O17" s="85"/>
      <c r="P17" s="85"/>
      <c r="Q17" s="85"/>
      <c r="R17" s="85"/>
      <c r="S17" s="85"/>
      <c r="T17" s="85"/>
      <c r="U17" s="85"/>
      <c r="V17" s="85"/>
      <c r="W17" s="85"/>
      <c r="X17" s="85"/>
      <c r="Y17" s="85"/>
      <c r="Z17" s="85"/>
      <c r="AA17" s="85"/>
      <c r="AB17" s="85"/>
      <c r="AC17" s="86"/>
      <c r="AD17" s="86"/>
      <c r="AE17" s="86"/>
      <c r="AF17" s="86"/>
      <c r="AG17" s="86"/>
      <c r="AH17" s="86"/>
      <c r="AI17" s="86"/>
      <c r="AJ17" s="86"/>
      <c r="AK17" s="86"/>
      <c r="AL17" s="86"/>
      <c r="AM17" s="86"/>
      <c r="AN17" s="86"/>
      <c r="AO17" s="86"/>
    </row>
    <row r="18" spans="5:41" x14ac:dyDescent="0.15">
      <c r="E18" s="8"/>
      <c r="F18" s="85"/>
      <c r="G18" s="85"/>
      <c r="H18" s="85"/>
      <c r="I18" s="85"/>
      <c r="J18" s="85"/>
      <c r="K18" s="85"/>
      <c r="L18" s="85"/>
      <c r="M18" s="85"/>
      <c r="N18" s="85"/>
      <c r="O18" s="85"/>
      <c r="P18" s="85"/>
      <c r="Q18" s="85"/>
      <c r="R18" s="85"/>
      <c r="S18" s="85"/>
      <c r="T18" s="85"/>
      <c r="U18" s="85"/>
      <c r="V18" s="85"/>
      <c r="W18" s="85"/>
      <c r="X18" s="85"/>
      <c r="Y18" s="85"/>
      <c r="Z18" s="85"/>
      <c r="AA18" s="85"/>
      <c r="AB18" s="85"/>
      <c r="AC18" s="86"/>
      <c r="AD18" s="86"/>
      <c r="AE18" s="86"/>
      <c r="AF18" s="86"/>
      <c r="AG18" s="86"/>
      <c r="AH18" s="86"/>
      <c r="AI18" s="86"/>
      <c r="AJ18" s="86"/>
      <c r="AK18" s="86"/>
      <c r="AL18" s="86"/>
      <c r="AM18" s="86"/>
      <c r="AN18" s="86"/>
      <c r="AO18" s="86"/>
    </row>
  </sheetData>
  <phoneticPr fontId="3" type="noConversion"/>
  <pageMargins left="0.75" right="0.75" top="1" bottom="1" header="0.5" footer="0.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65"/>
  <sheetViews>
    <sheetView workbookViewId="0"/>
  </sheetViews>
  <sheetFormatPr baseColWidth="10" defaultColWidth="11.5" defaultRowHeight="13" x14ac:dyDescent="0.15"/>
  <cols>
    <col min="1" max="2" width="11.5" style="120" customWidth="1"/>
    <col min="3" max="3" width="20" style="1" customWidth="1"/>
    <col min="4" max="4" width="15" style="1" customWidth="1"/>
    <col min="5" max="5" width="15.5" style="1" customWidth="1"/>
    <col min="6" max="9" width="11.5" style="1" customWidth="1"/>
    <col min="10" max="10" width="11.5" style="28" customWidth="1"/>
    <col min="11" max="11" width="11.5" style="1" customWidth="1"/>
    <col min="12" max="12" width="13" style="1" customWidth="1"/>
    <col min="13" max="16" width="11.5" style="1" customWidth="1"/>
    <col min="17" max="17" width="14.5" style="1" customWidth="1"/>
    <col min="18" max="24" width="11.5" style="1" customWidth="1"/>
  </cols>
  <sheetData>
    <row r="1" spans="1:24" x14ac:dyDescent="0.15">
      <c r="A1" s="119" t="s">
        <v>230</v>
      </c>
    </row>
    <row r="2" spans="1:24" ht="14" x14ac:dyDescent="0.2">
      <c r="A2" s="119" t="s">
        <v>231</v>
      </c>
      <c r="J2" s="95" t="s">
        <v>232</v>
      </c>
      <c r="K2" s="96"/>
      <c r="L2" s="96"/>
      <c r="M2" s="96"/>
      <c r="N2" s="97"/>
    </row>
    <row r="3" spans="1:24" ht="14" x14ac:dyDescent="0.2">
      <c r="A3" s="119"/>
      <c r="J3" s="95" t="s">
        <v>233</v>
      </c>
      <c r="K3" s="96"/>
      <c r="L3" s="96"/>
      <c r="M3" s="96"/>
      <c r="N3" s="98"/>
    </row>
    <row r="4" spans="1:24" s="102" customFormat="1" ht="14" x14ac:dyDescent="0.2">
      <c r="A4" s="99" t="s">
        <v>234</v>
      </c>
      <c r="B4" s="121"/>
      <c r="C4" s="100">
        <v>42846</v>
      </c>
      <c r="D4" s="99" t="s">
        <v>235</v>
      </c>
      <c r="E4" s="101"/>
      <c r="F4" s="101"/>
      <c r="G4" s="101"/>
      <c r="H4" s="101"/>
      <c r="J4" s="103" t="s">
        <v>236</v>
      </c>
      <c r="K4" s="104"/>
      <c r="L4" s="104"/>
      <c r="M4" s="105"/>
      <c r="N4" s="97"/>
      <c r="O4" s="101"/>
      <c r="P4" s="101"/>
      <c r="Q4" s="101"/>
      <c r="R4" s="101"/>
      <c r="S4" s="101"/>
      <c r="T4" s="101"/>
      <c r="U4" s="101"/>
      <c r="V4" s="101"/>
      <c r="W4" s="101"/>
      <c r="X4" s="101"/>
    </row>
    <row r="6" spans="1:24" ht="19" x14ac:dyDescent="0.25">
      <c r="A6" s="122" t="s">
        <v>237</v>
      </c>
      <c r="M6" s="2"/>
      <c r="Q6" s="27"/>
      <c r="R6" s="29"/>
      <c r="S6" s="29"/>
    </row>
    <row r="7" spans="1:24" ht="16.5" customHeight="1" x14ac:dyDescent="0.2">
      <c r="A7" s="123" t="s">
        <v>238</v>
      </c>
      <c r="M7" s="2"/>
    </row>
    <row r="8" spans="1:24" ht="16.5" customHeight="1" x14ac:dyDescent="0.2">
      <c r="A8" s="123"/>
      <c r="B8" s="119" t="s">
        <v>239</v>
      </c>
      <c r="M8" s="2"/>
    </row>
    <row r="9" spans="1:24" ht="16.5" customHeight="1" x14ac:dyDescent="0.2">
      <c r="A9" s="123"/>
      <c r="B9" s="119" t="s">
        <v>282</v>
      </c>
      <c r="M9" s="2"/>
    </row>
    <row r="10" spans="1:24" ht="16.5" customHeight="1" x14ac:dyDescent="0.2">
      <c r="A10" s="123" t="s">
        <v>283</v>
      </c>
      <c r="M10" s="2"/>
      <c r="Q10" s="27"/>
      <c r="R10" s="29"/>
      <c r="S10" s="29"/>
    </row>
    <row r="11" spans="1:24" s="30" customFormat="1" ht="20.25" customHeight="1" x14ac:dyDescent="0.2">
      <c r="A11" s="123" t="s">
        <v>240</v>
      </c>
      <c r="B11" s="124"/>
      <c r="C11" s="31"/>
      <c r="D11" s="31"/>
      <c r="E11" s="31"/>
      <c r="F11" s="31"/>
      <c r="G11" s="31"/>
      <c r="H11" s="31"/>
      <c r="I11" s="31"/>
      <c r="J11" s="34"/>
      <c r="K11" s="31"/>
      <c r="L11" s="31"/>
      <c r="M11" s="32"/>
      <c r="N11" s="31"/>
      <c r="O11" s="31"/>
      <c r="P11" s="31"/>
      <c r="Q11" s="33"/>
      <c r="R11" s="35"/>
      <c r="S11" s="35"/>
      <c r="T11" s="31"/>
      <c r="U11" s="31"/>
      <c r="V11" s="31"/>
      <c r="W11" s="31"/>
      <c r="X11" s="31"/>
    </row>
    <row r="12" spans="1:24" s="41" customFormat="1" ht="19.5" customHeight="1" x14ac:dyDescent="0.2">
      <c r="A12" s="125" t="s">
        <v>241</v>
      </c>
      <c r="B12" s="126"/>
      <c r="C12" s="36"/>
      <c r="D12" s="36"/>
      <c r="E12" s="36"/>
      <c r="F12" s="36"/>
      <c r="G12" s="36"/>
      <c r="H12" s="36"/>
      <c r="I12" s="36"/>
      <c r="J12" s="39"/>
      <c r="K12" s="36"/>
      <c r="L12" s="36"/>
      <c r="M12" s="37"/>
      <c r="N12" s="36"/>
      <c r="O12" s="36"/>
      <c r="P12" s="36"/>
      <c r="Q12" s="38"/>
      <c r="R12" s="40"/>
      <c r="S12" s="40"/>
      <c r="T12" s="36"/>
      <c r="U12" s="36"/>
      <c r="V12" s="36"/>
      <c r="W12" s="36"/>
      <c r="X12" s="36"/>
    </row>
    <row r="13" spans="1:24" s="41" customFormat="1" ht="19.5" customHeight="1" x14ac:dyDescent="0.2">
      <c r="A13" s="125" t="s">
        <v>242</v>
      </c>
      <c r="B13" s="126"/>
      <c r="C13" s="36"/>
      <c r="D13" s="36"/>
      <c r="E13" s="36"/>
      <c r="F13" s="36"/>
      <c r="G13" s="36"/>
      <c r="H13" s="36"/>
      <c r="I13" s="36"/>
      <c r="J13" s="39"/>
      <c r="K13" s="36"/>
      <c r="L13" s="36"/>
      <c r="M13" s="37"/>
      <c r="N13" s="36"/>
      <c r="O13" s="36"/>
      <c r="P13" s="36"/>
      <c r="Q13" s="38"/>
      <c r="R13" s="40"/>
      <c r="S13" s="40"/>
      <c r="T13" s="36"/>
      <c r="U13" s="36"/>
      <c r="V13" s="36"/>
      <c r="W13" s="36"/>
      <c r="X13" s="36"/>
    </row>
    <row r="14" spans="1:24" s="41" customFormat="1" ht="19.5" customHeight="1" x14ac:dyDescent="0.2">
      <c r="A14" s="126"/>
      <c r="B14" s="126"/>
      <c r="C14" s="36"/>
      <c r="D14" s="36"/>
      <c r="E14" s="36"/>
      <c r="F14" s="36"/>
      <c r="G14" s="36"/>
      <c r="H14" s="36"/>
      <c r="I14" s="36"/>
      <c r="J14" s="39"/>
      <c r="K14" s="36"/>
      <c r="L14" s="36"/>
      <c r="M14" s="37"/>
      <c r="N14" s="36"/>
      <c r="O14" s="36"/>
      <c r="P14" s="36"/>
      <c r="Q14" s="38"/>
      <c r="T14" s="36"/>
      <c r="U14" s="36"/>
      <c r="V14" s="36"/>
      <c r="W14" s="36"/>
      <c r="X14" s="36"/>
    </row>
    <row r="15" spans="1:24" s="46" customFormat="1" ht="19.5" customHeight="1" x14ac:dyDescent="0.2">
      <c r="A15" s="127"/>
      <c r="B15" s="127"/>
      <c r="E15" s="42"/>
      <c r="F15" s="42"/>
      <c r="G15" s="42"/>
      <c r="H15" s="42"/>
      <c r="I15" s="42"/>
      <c r="J15" s="45"/>
      <c r="K15" s="42"/>
      <c r="L15" s="42"/>
      <c r="M15" s="43"/>
      <c r="N15" s="44"/>
      <c r="O15" s="44"/>
      <c r="Q15" s="106" t="s">
        <v>243</v>
      </c>
      <c r="R15" s="106" t="s">
        <v>244</v>
      </c>
      <c r="S15" s="106" t="s">
        <v>245</v>
      </c>
      <c r="T15" s="42"/>
      <c r="U15" s="42"/>
      <c r="V15" s="42"/>
      <c r="W15" s="42"/>
      <c r="X15" s="42"/>
    </row>
    <row r="16" spans="1:24" s="47" customFormat="1" ht="70" x14ac:dyDescent="0.15">
      <c r="A16" s="128"/>
      <c r="B16" s="128"/>
      <c r="C16" s="47" t="s">
        <v>246</v>
      </c>
      <c r="D16" s="47" t="s">
        <v>247</v>
      </c>
      <c r="E16" s="47" t="s">
        <v>248</v>
      </c>
      <c r="F16" s="47" t="s">
        <v>249</v>
      </c>
      <c r="J16" s="4"/>
      <c r="M16" s="3" t="s">
        <v>250</v>
      </c>
      <c r="N16" s="107" t="s">
        <v>251</v>
      </c>
      <c r="O16" s="3" t="s">
        <v>252</v>
      </c>
      <c r="P16" s="107" t="s">
        <v>253</v>
      </c>
      <c r="Q16" s="47" t="s">
        <v>254</v>
      </c>
      <c r="R16" s="108" t="s">
        <v>255</v>
      </c>
      <c r="S16" s="108" t="s">
        <v>255</v>
      </c>
      <c r="V16" s="5" t="s">
        <v>256</v>
      </c>
    </row>
    <row r="17" spans="1:24" s="48" customFormat="1" ht="70" x14ac:dyDescent="0.15">
      <c r="A17" s="129" t="s">
        <v>257</v>
      </c>
      <c r="B17" s="129" t="s">
        <v>258</v>
      </c>
      <c r="C17" s="48" t="s">
        <v>259</v>
      </c>
      <c r="D17" s="48" t="s">
        <v>260</v>
      </c>
      <c r="E17" s="48" t="s">
        <v>261</v>
      </c>
      <c r="F17" s="48" t="s">
        <v>262</v>
      </c>
      <c r="G17" s="48" t="s">
        <v>263</v>
      </c>
      <c r="H17" s="48" t="s">
        <v>264</v>
      </c>
      <c r="I17" s="48" t="s">
        <v>265</v>
      </c>
      <c r="J17" s="109" t="s">
        <v>266</v>
      </c>
      <c r="K17" s="48" t="s">
        <v>267</v>
      </c>
      <c r="L17" s="48" t="s">
        <v>268</v>
      </c>
      <c r="M17" s="110" t="s">
        <v>269</v>
      </c>
      <c r="N17" s="48" t="s">
        <v>270</v>
      </c>
      <c r="O17" s="48" t="s">
        <v>271</v>
      </c>
      <c r="P17" s="48" t="s">
        <v>272</v>
      </c>
      <c r="Q17" s="111" t="s">
        <v>273</v>
      </c>
      <c r="R17" s="112" t="s">
        <v>274</v>
      </c>
      <c r="S17" s="112" t="s">
        <v>275</v>
      </c>
      <c r="T17" s="48" t="s">
        <v>276</v>
      </c>
      <c r="U17" s="48" t="s">
        <v>277</v>
      </c>
      <c r="V17" s="48" t="s">
        <v>278</v>
      </c>
      <c r="W17" s="48" t="s">
        <v>279</v>
      </c>
      <c r="X17" s="48" t="s">
        <v>279</v>
      </c>
    </row>
    <row r="18" spans="1:24" ht="14" x14ac:dyDescent="0.2">
      <c r="A18" s="130" t="s">
        <v>295</v>
      </c>
      <c r="C18" s="1" t="s">
        <v>324</v>
      </c>
      <c r="D18" s="90" t="s">
        <v>327</v>
      </c>
      <c r="E18" s="1" t="s">
        <v>326</v>
      </c>
      <c r="G18" s="1">
        <v>2076</v>
      </c>
      <c r="H18" s="1">
        <v>128</v>
      </c>
      <c r="I18" s="1">
        <v>24</v>
      </c>
      <c r="J18" s="28">
        <v>3</v>
      </c>
      <c r="K18" s="1">
        <v>3044</v>
      </c>
      <c r="L18" s="1" t="s">
        <v>357</v>
      </c>
      <c r="M18" s="1">
        <v>2017</v>
      </c>
      <c r="N18" s="1" t="s">
        <v>363</v>
      </c>
      <c r="O18" s="1">
        <v>4</v>
      </c>
      <c r="P18" s="1">
        <v>4</v>
      </c>
      <c r="Q18" s="1">
        <v>630</v>
      </c>
      <c r="R18" s="1">
        <v>-103</v>
      </c>
      <c r="S18" s="1">
        <v>-30</v>
      </c>
      <c r="T18" s="113" t="s">
        <v>364</v>
      </c>
      <c r="U18" s="113" t="s">
        <v>365</v>
      </c>
      <c r="V18" s="113" t="s">
        <v>366</v>
      </c>
    </row>
    <row r="19" spans="1:24" ht="14" x14ac:dyDescent="0.2">
      <c r="A19" s="130" t="s">
        <v>296</v>
      </c>
      <c r="C19" s="1" t="s">
        <v>324</v>
      </c>
      <c r="D19" s="90" t="s">
        <v>328</v>
      </c>
      <c r="E19" s="1" t="s">
        <v>326</v>
      </c>
      <c r="F19" s="1" t="s">
        <v>358</v>
      </c>
      <c r="G19" s="1">
        <v>2066</v>
      </c>
      <c r="H19" s="1">
        <v>128</v>
      </c>
      <c r="I19" s="1">
        <v>24</v>
      </c>
      <c r="J19" s="28">
        <v>3</v>
      </c>
      <c r="K19" s="1">
        <v>3044</v>
      </c>
      <c r="L19" s="1" t="s">
        <v>357</v>
      </c>
      <c r="M19" s="1">
        <v>2017</v>
      </c>
      <c r="N19" s="1" t="s">
        <v>363</v>
      </c>
      <c r="O19" s="1">
        <v>4</v>
      </c>
      <c r="P19" s="1">
        <v>4</v>
      </c>
      <c r="Q19" s="1">
        <v>630</v>
      </c>
      <c r="R19" s="1">
        <v>-103</v>
      </c>
      <c r="S19" s="1">
        <v>-30</v>
      </c>
      <c r="T19" s="113" t="s">
        <v>364</v>
      </c>
      <c r="U19" s="113" t="s">
        <v>365</v>
      </c>
      <c r="V19" s="113" t="s">
        <v>366</v>
      </c>
    </row>
    <row r="20" spans="1:24" ht="14" x14ac:dyDescent="0.2">
      <c r="A20" s="130" t="s">
        <v>297</v>
      </c>
      <c r="C20" s="1" t="s">
        <v>324</v>
      </c>
      <c r="D20" s="90" t="s">
        <v>329</v>
      </c>
      <c r="E20" s="1" t="s">
        <v>326</v>
      </c>
      <c r="G20" s="1">
        <v>1040</v>
      </c>
      <c r="H20" s="1">
        <v>138</v>
      </c>
      <c r="I20" s="1" t="s">
        <v>359</v>
      </c>
      <c r="J20" s="28">
        <v>0.1</v>
      </c>
      <c r="K20" s="1">
        <v>3576</v>
      </c>
      <c r="L20" s="1" t="s">
        <v>360</v>
      </c>
      <c r="M20" s="1">
        <v>2017</v>
      </c>
      <c r="N20" s="1" t="s">
        <v>363</v>
      </c>
      <c r="O20" s="1">
        <v>6</v>
      </c>
      <c r="P20" s="1">
        <v>6</v>
      </c>
      <c r="Q20" s="1">
        <v>1830</v>
      </c>
      <c r="R20" s="1">
        <v>-103</v>
      </c>
      <c r="S20" s="1">
        <v>-35</v>
      </c>
      <c r="T20" s="113" t="s">
        <v>364</v>
      </c>
      <c r="U20" s="113" t="s">
        <v>365</v>
      </c>
      <c r="V20" s="113" t="s">
        <v>366</v>
      </c>
    </row>
    <row r="21" spans="1:24" ht="14" x14ac:dyDescent="0.2">
      <c r="A21" s="130" t="s">
        <v>298</v>
      </c>
      <c r="C21" s="1" t="s">
        <v>324</v>
      </c>
      <c r="D21" s="90" t="s">
        <v>330</v>
      </c>
      <c r="E21" s="1" t="s">
        <v>326</v>
      </c>
      <c r="F21" s="1" t="s">
        <v>358</v>
      </c>
      <c r="G21" s="1">
        <v>1037</v>
      </c>
      <c r="H21" s="1">
        <v>138</v>
      </c>
      <c r="I21" s="1" t="s">
        <v>359</v>
      </c>
      <c r="J21" s="28">
        <v>0.1</v>
      </c>
      <c r="K21" s="1">
        <v>3576</v>
      </c>
      <c r="L21" s="1" t="s">
        <v>360</v>
      </c>
      <c r="M21" s="1">
        <v>2017</v>
      </c>
      <c r="N21" s="1" t="s">
        <v>363</v>
      </c>
      <c r="O21" s="1">
        <v>6</v>
      </c>
      <c r="P21" s="1">
        <v>6</v>
      </c>
      <c r="Q21" s="1">
        <v>1830</v>
      </c>
      <c r="R21" s="1">
        <v>-103</v>
      </c>
      <c r="S21" s="1">
        <v>-35</v>
      </c>
      <c r="T21" s="113" t="s">
        <v>364</v>
      </c>
      <c r="U21" s="113" t="s">
        <v>365</v>
      </c>
      <c r="V21" s="113" t="s">
        <v>366</v>
      </c>
    </row>
    <row r="22" spans="1:24" ht="14" x14ac:dyDescent="0.2">
      <c r="A22" s="130" t="s">
        <v>299</v>
      </c>
      <c r="C22" s="1" t="s">
        <v>331</v>
      </c>
      <c r="D22" s="90" t="s">
        <v>332</v>
      </c>
      <c r="E22" s="1" t="s">
        <v>333</v>
      </c>
      <c r="G22" s="1">
        <v>1026</v>
      </c>
      <c r="H22" s="1">
        <v>138</v>
      </c>
      <c r="I22" s="1">
        <v>22</v>
      </c>
      <c r="J22" s="28">
        <v>60</v>
      </c>
      <c r="K22" s="1">
        <v>3576</v>
      </c>
      <c r="L22" s="1" t="s">
        <v>361</v>
      </c>
      <c r="M22" s="1">
        <v>2017</v>
      </c>
      <c r="N22" s="1" t="s">
        <v>367</v>
      </c>
      <c r="O22" s="1">
        <v>6</v>
      </c>
      <c r="P22" s="1">
        <v>6</v>
      </c>
      <c r="Q22" s="1">
        <v>1945</v>
      </c>
      <c r="R22" s="1">
        <v>-103</v>
      </c>
      <c r="S22" s="1">
        <v>-35</v>
      </c>
      <c r="T22" s="113" t="s">
        <v>280</v>
      </c>
      <c r="U22" s="113" t="s">
        <v>281</v>
      </c>
      <c r="V22" s="113" t="s">
        <v>368</v>
      </c>
    </row>
    <row r="23" spans="1:24" ht="14" x14ac:dyDescent="0.2">
      <c r="A23" s="130" t="s">
        <v>300</v>
      </c>
      <c r="C23" s="1" t="s">
        <v>331</v>
      </c>
      <c r="D23" s="90" t="s">
        <v>336</v>
      </c>
      <c r="E23" s="1" t="s">
        <v>333</v>
      </c>
      <c r="G23" s="118">
        <v>1</v>
      </c>
      <c r="H23" s="1">
        <v>146</v>
      </c>
      <c r="I23" s="1" t="s">
        <v>362</v>
      </c>
      <c r="J23" s="28" t="s">
        <v>362</v>
      </c>
      <c r="K23" s="1" t="s">
        <v>362</v>
      </c>
      <c r="L23" s="1" t="s">
        <v>362</v>
      </c>
      <c r="M23" s="1">
        <v>2017</v>
      </c>
      <c r="N23" s="1" t="s">
        <v>367</v>
      </c>
      <c r="O23" s="1">
        <v>8</v>
      </c>
      <c r="P23" s="1">
        <v>8</v>
      </c>
      <c r="Q23" s="1">
        <v>1530</v>
      </c>
      <c r="R23" s="1" t="s">
        <v>362</v>
      </c>
      <c r="S23" s="1" t="s">
        <v>362</v>
      </c>
      <c r="T23" s="113" t="s">
        <v>280</v>
      </c>
      <c r="U23" s="113" t="s">
        <v>281</v>
      </c>
      <c r="V23" s="113" t="s">
        <v>368</v>
      </c>
    </row>
    <row r="24" spans="1:24" ht="14" x14ac:dyDescent="0.2">
      <c r="A24" s="130" t="s">
        <v>301</v>
      </c>
      <c r="C24" s="1" t="s">
        <v>331</v>
      </c>
      <c r="D24" s="90" t="s">
        <v>334</v>
      </c>
      <c r="E24" s="1" t="s">
        <v>333</v>
      </c>
      <c r="G24" s="1">
        <v>1040</v>
      </c>
      <c r="H24" s="1">
        <v>146</v>
      </c>
      <c r="I24" s="1" t="s">
        <v>359</v>
      </c>
      <c r="J24" s="28">
        <v>0.1</v>
      </c>
      <c r="K24" s="1">
        <v>3750</v>
      </c>
      <c r="L24" s="1" t="s">
        <v>361</v>
      </c>
      <c r="M24" s="1">
        <v>2017</v>
      </c>
      <c r="N24" s="1" t="s">
        <v>367</v>
      </c>
      <c r="O24" s="1">
        <v>8</v>
      </c>
      <c r="P24" s="1">
        <v>8</v>
      </c>
      <c r="Q24" s="1">
        <v>1500</v>
      </c>
      <c r="R24" s="1">
        <v>-103</v>
      </c>
      <c r="S24" s="1">
        <v>-39</v>
      </c>
      <c r="T24" s="113" t="s">
        <v>280</v>
      </c>
      <c r="U24" s="113" t="s">
        <v>281</v>
      </c>
      <c r="V24" s="113" t="s">
        <v>368</v>
      </c>
    </row>
    <row r="25" spans="1:24" ht="14" x14ac:dyDescent="0.2">
      <c r="A25" s="130" t="s">
        <v>302</v>
      </c>
      <c r="C25" s="1" t="s">
        <v>331</v>
      </c>
      <c r="D25" s="90" t="s">
        <v>335</v>
      </c>
      <c r="E25" s="1" t="s">
        <v>333</v>
      </c>
      <c r="G25" s="1">
        <v>1037</v>
      </c>
      <c r="H25" s="1">
        <v>146</v>
      </c>
      <c r="I25" s="1" t="s">
        <v>359</v>
      </c>
      <c r="J25" s="28">
        <v>0.1</v>
      </c>
      <c r="K25" s="1">
        <v>3750</v>
      </c>
      <c r="L25" s="1" t="s">
        <v>361</v>
      </c>
      <c r="M25" s="1">
        <v>2017</v>
      </c>
      <c r="N25" s="1" t="s">
        <v>367</v>
      </c>
      <c r="O25" s="1">
        <v>8</v>
      </c>
      <c r="P25" s="1">
        <v>8</v>
      </c>
      <c r="Q25" s="1">
        <v>1500</v>
      </c>
      <c r="R25" s="1">
        <v>-103</v>
      </c>
      <c r="S25" s="1">
        <v>-39</v>
      </c>
      <c r="T25" s="113" t="s">
        <v>280</v>
      </c>
      <c r="U25" s="113" t="s">
        <v>281</v>
      </c>
      <c r="V25" s="113" t="s">
        <v>368</v>
      </c>
    </row>
    <row r="26" spans="1:24" ht="14" x14ac:dyDescent="0.2">
      <c r="A26" s="130" t="s">
        <v>303</v>
      </c>
      <c r="C26" s="1" t="s">
        <v>331</v>
      </c>
      <c r="D26" s="90" t="s">
        <v>338</v>
      </c>
      <c r="E26" s="1" t="s">
        <v>333</v>
      </c>
      <c r="G26" s="1">
        <v>1040</v>
      </c>
      <c r="H26" s="1">
        <v>158</v>
      </c>
      <c r="I26" s="1" t="s">
        <v>359</v>
      </c>
      <c r="J26" s="28">
        <v>0.1</v>
      </c>
      <c r="K26" s="1">
        <v>3814</v>
      </c>
      <c r="L26" s="1" t="s">
        <v>361</v>
      </c>
      <c r="M26" s="1">
        <v>2017</v>
      </c>
      <c r="N26" s="1" t="s">
        <v>367</v>
      </c>
      <c r="O26" s="1">
        <v>11</v>
      </c>
      <c r="P26" s="1">
        <v>11</v>
      </c>
      <c r="Q26" s="1">
        <v>2100</v>
      </c>
      <c r="R26" s="1">
        <v>-103</v>
      </c>
      <c r="S26" s="1">
        <v>-45</v>
      </c>
      <c r="T26" s="113" t="s">
        <v>280</v>
      </c>
      <c r="U26" s="113" t="s">
        <v>281</v>
      </c>
      <c r="V26" s="113" t="s">
        <v>368</v>
      </c>
    </row>
    <row r="27" spans="1:24" ht="14" x14ac:dyDescent="0.2">
      <c r="A27" s="130" t="s">
        <v>304</v>
      </c>
      <c r="C27" s="1" t="s">
        <v>331</v>
      </c>
      <c r="D27" s="90" t="s">
        <v>339</v>
      </c>
      <c r="E27" s="1" t="s">
        <v>333</v>
      </c>
      <c r="F27" s="1" t="s">
        <v>358</v>
      </c>
      <c r="G27" s="1">
        <v>1037</v>
      </c>
      <c r="H27" s="1">
        <v>158</v>
      </c>
      <c r="I27" s="1" t="s">
        <v>359</v>
      </c>
      <c r="J27" s="28">
        <v>0.1</v>
      </c>
      <c r="K27" s="1">
        <v>3814</v>
      </c>
      <c r="L27" s="1" t="s">
        <v>361</v>
      </c>
      <c r="M27" s="1">
        <v>2017</v>
      </c>
      <c r="N27" s="1" t="s">
        <v>367</v>
      </c>
      <c r="O27" s="1">
        <v>11</v>
      </c>
      <c r="P27" s="1">
        <v>11</v>
      </c>
      <c r="Q27" s="1">
        <v>2100</v>
      </c>
      <c r="R27" s="1">
        <v>-103</v>
      </c>
      <c r="S27" s="1">
        <v>-45</v>
      </c>
      <c r="T27" s="113" t="s">
        <v>280</v>
      </c>
      <c r="U27" s="113" t="s">
        <v>281</v>
      </c>
      <c r="V27" s="113" t="s">
        <v>368</v>
      </c>
    </row>
    <row r="28" spans="1:24" ht="14" x14ac:dyDescent="0.2">
      <c r="A28" s="130" t="s">
        <v>305</v>
      </c>
      <c r="C28" s="1" t="s">
        <v>331</v>
      </c>
      <c r="D28" s="90" t="s">
        <v>340</v>
      </c>
      <c r="E28" s="1" t="s">
        <v>333</v>
      </c>
      <c r="G28" s="1">
        <v>1040</v>
      </c>
      <c r="H28" s="1">
        <v>158</v>
      </c>
      <c r="I28" s="1">
        <v>22</v>
      </c>
      <c r="J28" s="28">
        <v>40</v>
      </c>
      <c r="K28" s="1">
        <v>3814</v>
      </c>
      <c r="L28" s="1" t="s">
        <v>361</v>
      </c>
      <c r="M28" s="1">
        <v>2017</v>
      </c>
      <c r="N28" s="1" t="s">
        <v>367</v>
      </c>
      <c r="O28" s="1">
        <v>12</v>
      </c>
      <c r="P28" s="1">
        <v>12</v>
      </c>
      <c r="Q28" s="1">
        <v>300</v>
      </c>
      <c r="R28" s="1">
        <v>-103</v>
      </c>
      <c r="S28" s="1">
        <v>-45</v>
      </c>
      <c r="T28" s="113" t="s">
        <v>280</v>
      </c>
      <c r="U28" s="113" t="s">
        <v>281</v>
      </c>
      <c r="V28" s="113" t="s">
        <v>368</v>
      </c>
    </row>
    <row r="29" spans="1:24" ht="14" x14ac:dyDescent="0.2">
      <c r="A29" s="130" t="s">
        <v>306</v>
      </c>
      <c r="C29" s="1" t="s">
        <v>331</v>
      </c>
      <c r="D29" s="90" t="s">
        <v>341</v>
      </c>
      <c r="E29" s="1" t="s">
        <v>333</v>
      </c>
      <c r="G29" s="1">
        <v>1040</v>
      </c>
      <c r="H29" s="1">
        <v>170</v>
      </c>
      <c r="I29" s="1" t="s">
        <v>359</v>
      </c>
      <c r="J29" s="28">
        <v>0.1</v>
      </c>
      <c r="K29" s="1">
        <v>4029</v>
      </c>
      <c r="L29" s="1" t="s">
        <v>361</v>
      </c>
      <c r="M29" s="1">
        <v>2017</v>
      </c>
      <c r="N29" s="1" t="s">
        <v>367</v>
      </c>
      <c r="O29" s="1">
        <v>15</v>
      </c>
      <c r="P29" s="1">
        <v>15</v>
      </c>
      <c r="Q29" s="1">
        <v>930</v>
      </c>
      <c r="R29" s="1">
        <v>-103</v>
      </c>
      <c r="S29" s="1">
        <v>-45</v>
      </c>
      <c r="T29" s="113" t="s">
        <v>280</v>
      </c>
      <c r="U29" s="113" t="s">
        <v>281</v>
      </c>
      <c r="V29" s="113" t="s">
        <v>368</v>
      </c>
    </row>
    <row r="30" spans="1:24" ht="14" x14ac:dyDescent="0.2">
      <c r="A30" s="130" t="s">
        <v>307</v>
      </c>
      <c r="C30" s="1" t="s">
        <v>331</v>
      </c>
      <c r="D30" s="90" t="s">
        <v>342</v>
      </c>
      <c r="E30" s="1" t="s">
        <v>333</v>
      </c>
      <c r="F30" s="1" t="s">
        <v>358</v>
      </c>
      <c r="G30" s="1">
        <v>1037</v>
      </c>
      <c r="H30" s="1">
        <v>170</v>
      </c>
      <c r="I30" s="1" t="s">
        <v>359</v>
      </c>
      <c r="J30" s="28">
        <v>0.1</v>
      </c>
      <c r="K30" s="1">
        <v>4029</v>
      </c>
      <c r="L30" s="1" t="s">
        <v>361</v>
      </c>
      <c r="M30" s="1">
        <v>2017</v>
      </c>
      <c r="N30" s="1" t="s">
        <v>367</v>
      </c>
      <c r="O30" s="1">
        <v>15</v>
      </c>
      <c r="P30" s="1">
        <v>15</v>
      </c>
      <c r="Q30" s="1">
        <v>930</v>
      </c>
      <c r="R30" s="1">
        <v>-103</v>
      </c>
      <c r="S30" s="1">
        <v>-45</v>
      </c>
      <c r="T30" s="113" t="s">
        <v>280</v>
      </c>
      <c r="U30" s="113" t="s">
        <v>281</v>
      </c>
      <c r="V30" s="113" t="s">
        <v>368</v>
      </c>
    </row>
    <row r="31" spans="1:24" ht="14" x14ac:dyDescent="0.2">
      <c r="A31" s="130" t="s">
        <v>308</v>
      </c>
      <c r="C31" s="1" t="s">
        <v>331</v>
      </c>
      <c r="D31" s="90" t="s">
        <v>343</v>
      </c>
      <c r="E31" s="1" t="s">
        <v>333</v>
      </c>
      <c r="G31" s="1">
        <v>1040</v>
      </c>
      <c r="H31" s="1">
        <v>170</v>
      </c>
      <c r="I31" s="1">
        <v>22</v>
      </c>
      <c r="J31" s="28">
        <v>75</v>
      </c>
      <c r="K31" s="1">
        <v>4029</v>
      </c>
      <c r="L31" s="1" t="s">
        <v>361</v>
      </c>
      <c r="M31" s="1">
        <v>2017</v>
      </c>
      <c r="N31" s="1" t="s">
        <v>367</v>
      </c>
      <c r="O31" s="1">
        <v>15</v>
      </c>
      <c r="P31" s="1">
        <v>15</v>
      </c>
      <c r="Q31" s="1">
        <v>1030</v>
      </c>
      <c r="R31" s="1">
        <v>-103</v>
      </c>
      <c r="S31" s="1">
        <v>-45</v>
      </c>
      <c r="T31" s="113" t="s">
        <v>280</v>
      </c>
      <c r="U31" s="113" t="s">
        <v>281</v>
      </c>
      <c r="V31" s="113" t="s">
        <v>368</v>
      </c>
    </row>
    <row r="32" spans="1:24" ht="14" x14ac:dyDescent="0.2">
      <c r="A32" s="130" t="s">
        <v>309</v>
      </c>
      <c r="C32" s="1" t="s">
        <v>331</v>
      </c>
      <c r="D32" s="90" t="s">
        <v>344</v>
      </c>
      <c r="E32" s="1" t="s">
        <v>333</v>
      </c>
      <c r="G32" s="1">
        <v>1040</v>
      </c>
      <c r="H32" s="1">
        <v>186</v>
      </c>
      <c r="I32" s="1" t="s">
        <v>359</v>
      </c>
      <c r="J32" s="28">
        <v>0.1</v>
      </c>
      <c r="K32" s="1">
        <v>5067</v>
      </c>
      <c r="L32" s="1" t="s">
        <v>361</v>
      </c>
      <c r="M32" s="1">
        <v>2017</v>
      </c>
      <c r="N32" s="1" t="s">
        <v>367</v>
      </c>
      <c r="O32" s="1">
        <v>19</v>
      </c>
      <c r="P32" s="1">
        <v>19</v>
      </c>
      <c r="Q32" s="1">
        <v>2145</v>
      </c>
      <c r="R32" s="1">
        <v>-103</v>
      </c>
      <c r="S32" s="1">
        <v>-59</v>
      </c>
      <c r="T32" s="113" t="s">
        <v>280</v>
      </c>
      <c r="U32" s="113" t="s">
        <v>281</v>
      </c>
      <c r="V32" s="113" t="s">
        <v>368</v>
      </c>
    </row>
    <row r="33" spans="1:24" ht="14" x14ac:dyDescent="0.2">
      <c r="A33" s="130" t="s">
        <v>310</v>
      </c>
      <c r="C33" s="1" t="s">
        <v>331</v>
      </c>
      <c r="D33" s="90" t="s">
        <v>345</v>
      </c>
      <c r="E33" s="1" t="s">
        <v>333</v>
      </c>
      <c r="F33" s="1" t="s">
        <v>358</v>
      </c>
      <c r="G33" s="1">
        <v>1037</v>
      </c>
      <c r="H33" s="1">
        <v>186</v>
      </c>
      <c r="I33" s="1" t="s">
        <v>359</v>
      </c>
      <c r="J33" s="28">
        <v>0.1</v>
      </c>
      <c r="K33" s="1">
        <v>5067</v>
      </c>
      <c r="L33" s="1" t="s">
        <v>361</v>
      </c>
      <c r="M33" s="1">
        <v>2017</v>
      </c>
      <c r="N33" s="1" t="s">
        <v>367</v>
      </c>
      <c r="O33" s="1">
        <v>19</v>
      </c>
      <c r="P33" s="1">
        <v>19</v>
      </c>
      <c r="Q33" s="1">
        <v>2145</v>
      </c>
      <c r="R33" s="1">
        <v>-103</v>
      </c>
      <c r="S33" s="1">
        <v>-59</v>
      </c>
      <c r="T33" s="113" t="s">
        <v>280</v>
      </c>
      <c r="U33" s="113" t="s">
        <v>281</v>
      </c>
      <c r="V33" s="113" t="s">
        <v>368</v>
      </c>
    </row>
    <row r="34" spans="1:24" ht="14" x14ac:dyDescent="0.2">
      <c r="A34" s="130" t="s">
        <v>311</v>
      </c>
      <c r="C34" s="1" t="s">
        <v>331</v>
      </c>
      <c r="D34" s="90" t="s">
        <v>346</v>
      </c>
      <c r="E34" s="1" t="s">
        <v>333</v>
      </c>
      <c r="G34" s="1">
        <v>1057</v>
      </c>
      <c r="H34" s="1">
        <v>186</v>
      </c>
      <c r="I34" s="1">
        <v>22</v>
      </c>
      <c r="J34" s="28">
        <v>60</v>
      </c>
      <c r="K34" s="1">
        <v>5067</v>
      </c>
      <c r="L34" s="1" t="s">
        <v>361</v>
      </c>
      <c r="M34" s="1">
        <v>2017</v>
      </c>
      <c r="N34" s="1" t="s">
        <v>367</v>
      </c>
      <c r="O34" s="1">
        <v>20</v>
      </c>
      <c r="P34" s="1">
        <v>20</v>
      </c>
      <c r="Q34" s="1">
        <v>100</v>
      </c>
      <c r="R34" s="1">
        <v>-103</v>
      </c>
      <c r="S34" s="1">
        <v>-59</v>
      </c>
      <c r="T34" s="113" t="s">
        <v>280</v>
      </c>
      <c r="U34" s="113" t="s">
        <v>281</v>
      </c>
      <c r="V34" s="113" t="s">
        <v>368</v>
      </c>
    </row>
    <row r="35" spans="1:24" ht="14" x14ac:dyDescent="0.2">
      <c r="A35" s="130" t="s">
        <v>312</v>
      </c>
      <c r="C35" s="1" t="s">
        <v>331</v>
      </c>
      <c r="D35" s="90" t="s">
        <v>347</v>
      </c>
      <c r="E35" s="1" t="s">
        <v>333</v>
      </c>
      <c r="G35" s="118">
        <v>1</v>
      </c>
      <c r="H35" s="1">
        <v>186</v>
      </c>
      <c r="I35" s="1" t="s">
        <v>362</v>
      </c>
      <c r="J35" s="28" t="s">
        <v>362</v>
      </c>
      <c r="K35" s="1" t="s">
        <v>362</v>
      </c>
      <c r="L35" s="1" t="s">
        <v>362</v>
      </c>
      <c r="M35" s="1">
        <v>2017</v>
      </c>
      <c r="N35" s="1" t="s">
        <v>367</v>
      </c>
      <c r="O35" s="1">
        <v>20</v>
      </c>
      <c r="P35" s="1">
        <v>20</v>
      </c>
      <c r="Q35" s="1">
        <v>100</v>
      </c>
      <c r="R35" s="1" t="s">
        <v>362</v>
      </c>
      <c r="S35" s="1" t="s">
        <v>362</v>
      </c>
      <c r="T35" s="113" t="s">
        <v>280</v>
      </c>
      <c r="U35" s="113" t="s">
        <v>281</v>
      </c>
      <c r="V35" s="113" t="s">
        <v>368</v>
      </c>
    </row>
    <row r="36" spans="1:24" ht="14" x14ac:dyDescent="0.2">
      <c r="A36" s="130" t="s">
        <v>313</v>
      </c>
      <c r="C36" s="1" t="s">
        <v>331</v>
      </c>
      <c r="D36" s="90" t="s">
        <v>348</v>
      </c>
      <c r="E36" s="1" t="s">
        <v>333</v>
      </c>
      <c r="G36" s="133">
        <v>2</v>
      </c>
      <c r="H36" s="1">
        <v>195</v>
      </c>
      <c r="I36" s="1" t="s">
        <v>359</v>
      </c>
      <c r="J36" s="28">
        <v>0.1</v>
      </c>
      <c r="K36" s="1">
        <v>5065</v>
      </c>
      <c r="L36" s="1" t="s">
        <v>361</v>
      </c>
      <c r="M36" s="1">
        <v>2017</v>
      </c>
      <c r="N36" s="1" t="s">
        <v>367</v>
      </c>
      <c r="O36" s="1">
        <v>22</v>
      </c>
      <c r="P36" s="1">
        <v>22</v>
      </c>
      <c r="Q36" s="1">
        <v>1500</v>
      </c>
      <c r="R36" s="1">
        <v>-103</v>
      </c>
      <c r="S36" s="1">
        <v>-63.5</v>
      </c>
      <c r="T36" s="113" t="s">
        <v>280</v>
      </c>
      <c r="U36" s="113" t="s">
        <v>281</v>
      </c>
      <c r="V36" s="113" t="s">
        <v>368</v>
      </c>
    </row>
    <row r="37" spans="1:24" ht="14" x14ac:dyDescent="0.2">
      <c r="A37" s="130" t="s">
        <v>314</v>
      </c>
      <c r="C37" s="1" t="s">
        <v>331</v>
      </c>
      <c r="D37" s="90" t="s">
        <v>348</v>
      </c>
      <c r="E37" s="1" t="s">
        <v>333</v>
      </c>
      <c r="G37" s="133">
        <v>2</v>
      </c>
      <c r="H37" s="1">
        <v>195</v>
      </c>
      <c r="I37" s="1" t="s">
        <v>359</v>
      </c>
      <c r="J37" s="28">
        <v>0.1</v>
      </c>
      <c r="K37" s="1">
        <v>5065</v>
      </c>
      <c r="L37" s="1" t="s">
        <v>361</v>
      </c>
      <c r="M37" s="1">
        <v>2017</v>
      </c>
      <c r="N37" s="1" t="s">
        <v>367</v>
      </c>
      <c r="O37" s="1">
        <v>22</v>
      </c>
      <c r="P37" s="1">
        <v>22</v>
      </c>
      <c r="Q37" s="1">
        <v>1500</v>
      </c>
      <c r="R37" s="1">
        <v>-103</v>
      </c>
      <c r="S37" s="1">
        <v>-63.5</v>
      </c>
      <c r="T37" s="113" t="s">
        <v>280</v>
      </c>
      <c r="U37" s="113" t="s">
        <v>281</v>
      </c>
      <c r="V37" s="113" t="s">
        <v>368</v>
      </c>
    </row>
    <row r="38" spans="1:24" ht="14" x14ac:dyDescent="0.2">
      <c r="A38" s="130" t="s">
        <v>315</v>
      </c>
      <c r="C38" s="1" t="s">
        <v>331</v>
      </c>
      <c r="D38" s="90" t="s">
        <v>349</v>
      </c>
      <c r="E38" s="1" t="s">
        <v>333</v>
      </c>
      <c r="F38" s="1" t="s">
        <v>358</v>
      </c>
      <c r="G38" s="1">
        <v>1026</v>
      </c>
      <c r="H38" s="1">
        <v>195</v>
      </c>
      <c r="I38" s="1" t="s">
        <v>359</v>
      </c>
      <c r="J38" s="28">
        <v>0.1</v>
      </c>
      <c r="K38" s="1">
        <v>5065</v>
      </c>
      <c r="L38" s="1" t="s">
        <v>361</v>
      </c>
      <c r="M38" s="1">
        <v>2017</v>
      </c>
      <c r="N38" s="1" t="s">
        <v>367</v>
      </c>
      <c r="O38" s="1">
        <v>22</v>
      </c>
      <c r="P38" s="1">
        <v>22</v>
      </c>
      <c r="Q38" s="1">
        <v>1500</v>
      </c>
      <c r="R38" s="1">
        <v>-103</v>
      </c>
      <c r="S38" s="1">
        <v>-63.5</v>
      </c>
      <c r="T38" s="113" t="s">
        <v>280</v>
      </c>
      <c r="U38" s="113" t="s">
        <v>281</v>
      </c>
      <c r="V38" s="113" t="s">
        <v>368</v>
      </c>
    </row>
    <row r="39" spans="1:24" ht="14" x14ac:dyDescent="0.2">
      <c r="A39" s="130" t="s">
        <v>316</v>
      </c>
      <c r="C39" s="1" t="s">
        <v>331</v>
      </c>
      <c r="D39" s="90" t="s">
        <v>350</v>
      </c>
      <c r="E39" s="1" t="s">
        <v>333</v>
      </c>
      <c r="G39" s="1">
        <v>1026</v>
      </c>
      <c r="H39" s="1">
        <v>195</v>
      </c>
      <c r="I39" s="1">
        <v>22</v>
      </c>
      <c r="J39" s="28">
        <v>70</v>
      </c>
      <c r="K39" s="1">
        <v>5065</v>
      </c>
      <c r="L39" s="1" t="s">
        <v>361</v>
      </c>
      <c r="M39" s="1">
        <v>2017</v>
      </c>
      <c r="N39" s="1" t="s">
        <v>367</v>
      </c>
      <c r="O39" s="1">
        <v>22</v>
      </c>
      <c r="P39" s="1">
        <v>22</v>
      </c>
      <c r="Q39" s="1">
        <v>1700</v>
      </c>
      <c r="R39" s="1">
        <v>-103</v>
      </c>
      <c r="S39" s="1">
        <v>-63.5</v>
      </c>
      <c r="T39" s="113" t="s">
        <v>280</v>
      </c>
      <c r="U39" s="113" t="s">
        <v>281</v>
      </c>
      <c r="V39" s="113" t="s">
        <v>368</v>
      </c>
    </row>
    <row r="40" spans="1:24" ht="14" x14ac:dyDescent="0.2">
      <c r="A40" s="130" t="s">
        <v>317</v>
      </c>
      <c r="C40" s="1" t="s">
        <v>331</v>
      </c>
      <c r="D40" s="90" t="s">
        <v>351</v>
      </c>
      <c r="E40" s="1" t="s">
        <v>333</v>
      </c>
      <c r="G40" s="1">
        <v>1040</v>
      </c>
      <c r="H40" s="1">
        <v>202</v>
      </c>
      <c r="I40" s="1" t="s">
        <v>359</v>
      </c>
      <c r="J40" s="28">
        <v>0.1</v>
      </c>
      <c r="K40" s="1">
        <v>4699</v>
      </c>
      <c r="L40" s="1" t="s">
        <v>361</v>
      </c>
      <c r="M40" s="1">
        <v>2017</v>
      </c>
      <c r="N40" s="1" t="s">
        <v>367</v>
      </c>
      <c r="O40" s="1">
        <v>24</v>
      </c>
      <c r="P40" s="1">
        <v>24</v>
      </c>
      <c r="Q40" s="1">
        <v>1415</v>
      </c>
      <c r="R40" s="1">
        <v>-103</v>
      </c>
      <c r="S40" s="1">
        <v>-67</v>
      </c>
      <c r="T40" s="113" t="s">
        <v>280</v>
      </c>
      <c r="U40" s="113" t="s">
        <v>281</v>
      </c>
      <c r="V40" s="113" t="s">
        <v>368</v>
      </c>
    </row>
    <row r="41" spans="1:24" ht="14" x14ac:dyDescent="0.2">
      <c r="A41" s="130" t="s">
        <v>318</v>
      </c>
      <c r="C41" s="1" t="s">
        <v>331</v>
      </c>
      <c r="D41" s="90" t="s">
        <v>352</v>
      </c>
      <c r="E41" s="1" t="s">
        <v>333</v>
      </c>
      <c r="F41" s="1" t="s">
        <v>358</v>
      </c>
      <c r="G41" s="1">
        <v>1037</v>
      </c>
      <c r="H41" s="1">
        <v>202</v>
      </c>
      <c r="I41" s="1" t="s">
        <v>359</v>
      </c>
      <c r="J41" s="28">
        <v>0.1</v>
      </c>
      <c r="K41" s="1">
        <v>4699</v>
      </c>
      <c r="L41" s="1" t="s">
        <v>361</v>
      </c>
      <c r="M41" s="1">
        <v>2017</v>
      </c>
      <c r="N41" s="1" t="s">
        <v>367</v>
      </c>
      <c r="O41" s="1">
        <v>24</v>
      </c>
      <c r="P41" s="1">
        <v>24</v>
      </c>
      <c r="Q41" s="1">
        <v>1415</v>
      </c>
      <c r="R41" s="1">
        <v>-103</v>
      </c>
      <c r="S41" s="1">
        <v>-67</v>
      </c>
      <c r="T41" s="113" t="s">
        <v>280</v>
      </c>
      <c r="U41" s="113" t="s">
        <v>281</v>
      </c>
      <c r="V41" s="113" t="s">
        <v>368</v>
      </c>
    </row>
    <row r="42" spans="1:24" ht="14" x14ac:dyDescent="0.2">
      <c r="A42" s="130" t="s">
        <v>319</v>
      </c>
      <c r="C42" s="1" t="s">
        <v>331</v>
      </c>
      <c r="D42" s="90" t="s">
        <v>353</v>
      </c>
      <c r="E42" s="1" t="s">
        <v>333</v>
      </c>
      <c r="G42" s="1">
        <v>1040</v>
      </c>
      <c r="H42" s="1">
        <v>202</v>
      </c>
      <c r="I42" s="1">
        <v>23</v>
      </c>
      <c r="J42" s="28">
        <v>10</v>
      </c>
      <c r="K42" s="1">
        <v>4699</v>
      </c>
      <c r="L42" s="1" t="s">
        <v>361</v>
      </c>
      <c r="M42" s="1">
        <v>2017</v>
      </c>
      <c r="N42" s="1" t="s">
        <v>367</v>
      </c>
      <c r="O42" s="1">
        <v>24</v>
      </c>
      <c r="P42" s="1">
        <v>24</v>
      </c>
      <c r="Q42" s="1">
        <v>1830</v>
      </c>
      <c r="R42" s="1">
        <v>-103</v>
      </c>
      <c r="S42" s="1">
        <v>-67</v>
      </c>
      <c r="T42" s="113" t="s">
        <v>280</v>
      </c>
      <c r="U42" s="113" t="s">
        <v>281</v>
      </c>
      <c r="V42" s="113" t="s">
        <v>368</v>
      </c>
    </row>
    <row r="43" spans="1:24" ht="14" x14ac:dyDescent="0.2">
      <c r="A43" s="130" t="s">
        <v>320</v>
      </c>
      <c r="C43" s="1" t="s">
        <v>331</v>
      </c>
      <c r="D43" s="90" t="s">
        <v>354</v>
      </c>
      <c r="E43" s="1" t="s">
        <v>333</v>
      </c>
      <c r="G43" s="118">
        <v>1</v>
      </c>
      <c r="H43" s="1">
        <v>202</v>
      </c>
      <c r="I43" s="1" t="s">
        <v>362</v>
      </c>
      <c r="J43" s="28" t="s">
        <v>362</v>
      </c>
      <c r="K43" s="1" t="s">
        <v>362</v>
      </c>
      <c r="L43" s="1" t="s">
        <v>362</v>
      </c>
      <c r="M43" s="1">
        <v>2017</v>
      </c>
      <c r="N43" s="1" t="s">
        <v>367</v>
      </c>
      <c r="O43" s="1">
        <v>24</v>
      </c>
      <c r="P43" s="1">
        <v>24</v>
      </c>
      <c r="Q43" s="1">
        <v>1415</v>
      </c>
      <c r="R43" s="1" t="s">
        <v>362</v>
      </c>
      <c r="S43" s="1" t="s">
        <v>362</v>
      </c>
      <c r="T43" s="113" t="s">
        <v>280</v>
      </c>
      <c r="U43" s="113" t="s">
        <v>281</v>
      </c>
      <c r="V43" s="113" t="s">
        <v>368</v>
      </c>
    </row>
    <row r="44" spans="1:24" ht="14" x14ac:dyDescent="0.2">
      <c r="A44" s="130" t="s">
        <v>321</v>
      </c>
      <c r="C44" s="1" t="s">
        <v>331</v>
      </c>
      <c r="D44" s="90" t="s">
        <v>355</v>
      </c>
      <c r="E44" s="1" t="s">
        <v>333</v>
      </c>
      <c r="G44" s="1">
        <v>1037</v>
      </c>
      <c r="H44" s="1">
        <v>212</v>
      </c>
      <c r="I44" s="1" t="s">
        <v>359</v>
      </c>
      <c r="J44" s="28">
        <v>0.1</v>
      </c>
      <c r="K44" s="1">
        <v>4426</v>
      </c>
      <c r="L44" s="1" t="s">
        <v>361</v>
      </c>
      <c r="M44" s="1">
        <v>2017</v>
      </c>
      <c r="N44" s="1" t="s">
        <v>367</v>
      </c>
      <c r="O44" s="1">
        <v>29</v>
      </c>
      <c r="P44" s="1">
        <v>29</v>
      </c>
      <c r="Q44" s="1">
        <v>134</v>
      </c>
      <c r="R44" s="1">
        <v>-95</v>
      </c>
      <c r="S44" s="1">
        <v>-68</v>
      </c>
      <c r="T44" s="113" t="s">
        <v>280</v>
      </c>
      <c r="U44" s="113" t="s">
        <v>281</v>
      </c>
      <c r="V44" s="113" t="s">
        <v>368</v>
      </c>
    </row>
    <row r="45" spans="1:24" ht="14" x14ac:dyDescent="0.2">
      <c r="A45" s="130" t="s">
        <v>322</v>
      </c>
      <c r="C45" s="1" t="s">
        <v>331</v>
      </c>
      <c r="D45" s="90" t="s">
        <v>356</v>
      </c>
      <c r="E45" s="1" t="s">
        <v>333</v>
      </c>
      <c r="G45" s="1">
        <v>1060</v>
      </c>
      <c r="H45" s="1">
        <v>212</v>
      </c>
      <c r="I45" s="1">
        <v>22</v>
      </c>
      <c r="J45" s="28">
        <v>36</v>
      </c>
      <c r="K45" s="1">
        <v>4426</v>
      </c>
      <c r="L45" s="1" t="s">
        <v>361</v>
      </c>
      <c r="M45" s="1">
        <v>2017</v>
      </c>
      <c r="N45" s="1" t="s">
        <v>367</v>
      </c>
      <c r="O45" s="1">
        <v>29</v>
      </c>
      <c r="P45" s="1">
        <v>29</v>
      </c>
      <c r="Q45" s="1">
        <v>530</v>
      </c>
      <c r="R45" s="1">
        <v>-95</v>
      </c>
      <c r="S45" s="1">
        <v>-68</v>
      </c>
      <c r="T45" s="113" t="s">
        <v>280</v>
      </c>
      <c r="U45" s="113" t="s">
        <v>281</v>
      </c>
      <c r="V45" s="113" t="s">
        <v>368</v>
      </c>
    </row>
    <row r="46" spans="1:24" s="49" customFormat="1" ht="14" x14ac:dyDescent="0.2">
      <c r="A46" s="130" t="s">
        <v>323</v>
      </c>
      <c r="B46" s="131"/>
      <c r="C46" s="1" t="s">
        <v>324</v>
      </c>
      <c r="D46" s="90" t="s">
        <v>325</v>
      </c>
      <c r="E46" s="1" t="s">
        <v>326</v>
      </c>
      <c r="F46" s="1"/>
      <c r="G46" s="1">
        <v>2077</v>
      </c>
      <c r="H46" s="1">
        <v>128</v>
      </c>
      <c r="I46" s="1">
        <v>20</v>
      </c>
      <c r="J46" s="28">
        <v>165</v>
      </c>
      <c r="K46" s="1">
        <v>3044</v>
      </c>
      <c r="L46" s="1" t="s">
        <v>357</v>
      </c>
      <c r="M46" s="1">
        <v>2017</v>
      </c>
      <c r="N46" s="1" t="s">
        <v>363</v>
      </c>
      <c r="O46" s="1">
        <v>4</v>
      </c>
      <c r="P46" s="1">
        <v>4</v>
      </c>
      <c r="Q46" s="1">
        <v>630</v>
      </c>
      <c r="R46" s="1">
        <v>-103</v>
      </c>
      <c r="S46" s="1">
        <v>-30</v>
      </c>
      <c r="T46" s="113" t="s">
        <v>364</v>
      </c>
      <c r="U46" s="113" t="s">
        <v>365</v>
      </c>
      <c r="V46" s="113" t="s">
        <v>366</v>
      </c>
      <c r="W46" s="113"/>
      <c r="X46" s="113"/>
    </row>
    <row r="47" spans="1:24" s="49" customFormat="1" ht="14" x14ac:dyDescent="0.2">
      <c r="A47" s="130"/>
      <c r="B47" s="131"/>
      <c r="C47" s="1"/>
      <c r="D47" s="90"/>
      <c r="E47" s="1"/>
      <c r="F47" s="1"/>
      <c r="G47" s="1"/>
      <c r="H47" s="1"/>
      <c r="I47" s="1"/>
      <c r="J47" s="28"/>
      <c r="K47" s="1"/>
      <c r="L47" s="1"/>
      <c r="M47" s="1"/>
      <c r="N47" s="1"/>
      <c r="O47" s="1"/>
      <c r="P47" s="1"/>
      <c r="Q47" s="1"/>
      <c r="R47" s="1"/>
      <c r="S47" s="1"/>
      <c r="T47" s="113"/>
      <c r="U47" s="113"/>
      <c r="V47" s="113"/>
      <c r="W47" s="113"/>
      <c r="X47" s="113"/>
    </row>
    <row r="48" spans="1:24" s="49" customFormat="1" ht="14" x14ac:dyDescent="0.2">
      <c r="A48" s="130"/>
      <c r="B48" s="131"/>
      <c r="C48" s="1"/>
      <c r="D48" s="90"/>
      <c r="E48" s="1"/>
      <c r="F48" s="1"/>
      <c r="G48" s="1"/>
      <c r="H48" s="1"/>
      <c r="I48" s="1"/>
      <c r="J48" s="28"/>
      <c r="K48" s="1"/>
      <c r="L48" s="1"/>
      <c r="M48" s="1"/>
      <c r="N48" s="1"/>
      <c r="O48" s="1"/>
      <c r="P48" s="1"/>
      <c r="Q48" s="1"/>
      <c r="R48" s="1"/>
      <c r="S48" s="1"/>
      <c r="T48" s="113"/>
      <c r="U48" s="113"/>
      <c r="V48" s="113"/>
      <c r="W48" s="113"/>
      <c r="X48" s="113"/>
    </row>
    <row r="49" spans="1:22" ht="14" x14ac:dyDescent="0.2">
      <c r="A49" s="132" t="s">
        <v>369</v>
      </c>
      <c r="T49" s="113"/>
      <c r="U49" s="113"/>
      <c r="V49" s="114"/>
    </row>
    <row r="50" spans="1:22" ht="14" x14ac:dyDescent="0.2">
      <c r="A50" s="130"/>
      <c r="C50" s="1" t="s">
        <v>331</v>
      </c>
      <c r="D50" s="90" t="s">
        <v>337</v>
      </c>
      <c r="E50" s="1" t="s">
        <v>333</v>
      </c>
      <c r="G50" s="1">
        <v>1057</v>
      </c>
      <c r="H50" s="1">
        <v>146</v>
      </c>
      <c r="I50" s="1">
        <v>22</v>
      </c>
      <c r="J50" s="28">
        <v>40</v>
      </c>
      <c r="K50" s="1">
        <v>3750</v>
      </c>
      <c r="L50" s="1" t="s">
        <v>361</v>
      </c>
      <c r="M50" s="1">
        <v>2017</v>
      </c>
      <c r="N50" s="1" t="s">
        <v>367</v>
      </c>
      <c r="O50" s="1">
        <v>8</v>
      </c>
      <c r="P50" s="1">
        <v>8</v>
      </c>
      <c r="Q50" s="1">
        <v>1530</v>
      </c>
      <c r="R50" s="1">
        <v>-103</v>
      </c>
      <c r="S50" s="1">
        <v>-39</v>
      </c>
      <c r="T50" s="113" t="s">
        <v>280</v>
      </c>
      <c r="U50" s="113" t="s">
        <v>281</v>
      </c>
      <c r="V50" s="113" t="s">
        <v>368</v>
      </c>
    </row>
    <row r="51" spans="1:22" ht="14" x14ac:dyDescent="0.2">
      <c r="T51" s="113"/>
      <c r="U51" s="113"/>
      <c r="V51" s="114"/>
    </row>
    <row r="52" spans="1:22" ht="14" x14ac:dyDescent="0.2">
      <c r="T52" s="113"/>
      <c r="U52" s="113"/>
      <c r="V52" s="114"/>
    </row>
    <row r="53" spans="1:22" ht="14" x14ac:dyDescent="0.2">
      <c r="T53" s="113"/>
      <c r="U53" s="113"/>
      <c r="V53" s="114"/>
    </row>
    <row r="54" spans="1:22" ht="14" x14ac:dyDescent="0.2">
      <c r="T54" s="113"/>
      <c r="U54" s="113"/>
      <c r="V54" s="114"/>
    </row>
    <row r="55" spans="1:22" ht="14" x14ac:dyDescent="0.2">
      <c r="T55" s="113"/>
      <c r="U55" s="113"/>
      <c r="V55" s="114"/>
    </row>
    <row r="56" spans="1:22" ht="14" x14ac:dyDescent="0.2">
      <c r="T56" s="113"/>
      <c r="U56" s="113"/>
      <c r="V56" s="114"/>
    </row>
    <row r="57" spans="1:22" ht="14" x14ac:dyDescent="0.2">
      <c r="T57" s="113"/>
      <c r="U57" s="113"/>
      <c r="V57" s="114"/>
    </row>
    <row r="58" spans="1:22" ht="14" x14ac:dyDescent="0.2">
      <c r="T58" s="113"/>
      <c r="U58" s="113"/>
      <c r="V58" s="114"/>
    </row>
    <row r="59" spans="1:22" ht="14" x14ac:dyDescent="0.2">
      <c r="T59" s="113"/>
      <c r="U59" s="113"/>
      <c r="V59" s="114"/>
    </row>
    <row r="60" spans="1:22" ht="14" x14ac:dyDescent="0.2">
      <c r="T60" s="113"/>
      <c r="U60" s="113"/>
      <c r="V60" s="114"/>
    </row>
    <row r="61" spans="1:22" ht="14" x14ac:dyDescent="0.2">
      <c r="T61" s="113"/>
      <c r="U61" s="113"/>
      <c r="V61" s="114"/>
    </row>
    <row r="62" spans="1:22" ht="14" x14ac:dyDescent="0.2">
      <c r="T62" s="113"/>
      <c r="U62" s="113"/>
      <c r="V62" s="114"/>
    </row>
    <row r="63" spans="1:22" ht="14" x14ac:dyDescent="0.2">
      <c r="T63" s="113"/>
      <c r="U63" s="113"/>
      <c r="V63" s="114"/>
    </row>
    <row r="64" spans="1:22" ht="14" x14ac:dyDescent="0.2">
      <c r="T64" s="113"/>
      <c r="U64" s="113"/>
      <c r="V64" s="114"/>
    </row>
    <row r="65" spans="20:22" ht="14" x14ac:dyDescent="0.2">
      <c r="T65" s="113"/>
      <c r="U65" s="113"/>
      <c r="V65" s="114"/>
    </row>
  </sheetData>
  <phoneticPr fontId="3" type="noConversion"/>
  <pageMargins left="0.75" right="0.75" top="1" bottom="1" header="0.5" footer="0.5"/>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94"/>
  <sheetViews>
    <sheetView workbookViewId="0"/>
  </sheetViews>
  <sheetFormatPr baseColWidth="10" defaultColWidth="10.83203125" defaultRowHeight="16" x14ac:dyDescent="0.2"/>
  <cols>
    <col min="1" max="1" width="24.5" style="92" customWidth="1"/>
    <col min="2" max="2" width="17.1640625" style="92" customWidth="1"/>
    <col min="3" max="3" width="20.5" style="92" customWidth="1"/>
    <col min="4" max="4" width="17.83203125" style="92" customWidth="1"/>
    <col min="5" max="11" width="10.83203125" style="92"/>
    <col min="12" max="12" width="16" style="92" customWidth="1"/>
    <col min="13" max="13" width="16.33203125" style="92" customWidth="1"/>
    <col min="14" max="14" width="55.1640625" style="92" customWidth="1"/>
    <col min="15" max="16384" width="10.83203125" style="92"/>
  </cols>
  <sheetData>
    <row r="2" spans="1:15" ht="19" customHeight="1" x14ac:dyDescent="0.2">
      <c r="A2" s="91" t="s">
        <v>186</v>
      </c>
    </row>
    <row r="4" spans="1:15" ht="17" customHeight="1" x14ac:dyDescent="0.2">
      <c r="B4" s="87" t="s">
        <v>158</v>
      </c>
      <c r="C4" s="87" t="s">
        <v>161</v>
      </c>
      <c r="D4" s="87"/>
      <c r="E4" s="87"/>
    </row>
    <row r="5" spans="1:15" ht="32" customHeight="1" x14ac:dyDescent="0.2">
      <c r="B5" s="88" t="s">
        <v>159</v>
      </c>
      <c r="C5" s="88" t="s">
        <v>160</v>
      </c>
      <c r="D5" s="87" t="s">
        <v>71</v>
      </c>
      <c r="E5" s="87" t="s">
        <v>72</v>
      </c>
      <c r="M5" s="88" t="s">
        <v>171</v>
      </c>
      <c r="N5" s="87" t="s">
        <v>140</v>
      </c>
      <c r="O5" s="87" t="s">
        <v>72</v>
      </c>
    </row>
    <row r="6" spans="1:15" ht="14" customHeight="1" x14ac:dyDescent="0.2">
      <c r="A6" s="87" t="s">
        <v>70</v>
      </c>
      <c r="B6" s="92" t="s">
        <v>13</v>
      </c>
      <c r="C6" s="92" t="s">
        <v>13</v>
      </c>
      <c r="D6" s="92" t="s">
        <v>69</v>
      </c>
      <c r="M6" s="92" t="s">
        <v>83</v>
      </c>
      <c r="N6" s="92" t="s">
        <v>84</v>
      </c>
      <c r="O6" s="92" t="s">
        <v>180</v>
      </c>
    </row>
    <row r="7" spans="1:15" ht="14" customHeight="1" x14ac:dyDescent="0.2">
      <c r="B7" s="92" t="s">
        <v>73</v>
      </c>
      <c r="C7" s="92" t="s">
        <v>18</v>
      </c>
      <c r="D7" s="92" t="s">
        <v>74</v>
      </c>
      <c r="E7" s="92" t="s">
        <v>75</v>
      </c>
      <c r="M7" s="92" t="s">
        <v>106</v>
      </c>
      <c r="N7" s="92" t="s">
        <v>107</v>
      </c>
      <c r="O7" s="92" t="s">
        <v>108</v>
      </c>
    </row>
    <row r="8" spans="1:15" ht="14" customHeight="1" x14ac:dyDescent="0.2">
      <c r="B8" s="92" t="s">
        <v>58</v>
      </c>
      <c r="C8" s="92" t="s">
        <v>7</v>
      </c>
      <c r="D8" s="92" t="s">
        <v>76</v>
      </c>
      <c r="M8" s="92" t="s">
        <v>176</v>
      </c>
      <c r="N8" s="92" t="s">
        <v>182</v>
      </c>
      <c r="O8" s="92" t="s">
        <v>109</v>
      </c>
    </row>
    <row r="9" spans="1:15" ht="14" customHeight="1" x14ac:dyDescent="0.2">
      <c r="B9" s="92" t="s">
        <v>12</v>
      </c>
      <c r="C9" s="92" t="s">
        <v>80</v>
      </c>
      <c r="D9" s="92" t="s">
        <v>81</v>
      </c>
      <c r="M9" s="92" t="s">
        <v>177</v>
      </c>
      <c r="N9" s="92" t="s">
        <v>183</v>
      </c>
      <c r="O9" s="92" t="s">
        <v>170</v>
      </c>
    </row>
    <row r="10" spans="1:15" ht="14" customHeight="1" x14ac:dyDescent="0.2">
      <c r="B10" s="92" t="s">
        <v>14</v>
      </c>
      <c r="C10" s="92" t="s">
        <v>14</v>
      </c>
      <c r="D10" s="92" t="s">
        <v>82</v>
      </c>
      <c r="M10" s="92" t="s">
        <v>110</v>
      </c>
      <c r="N10" s="92" t="s">
        <v>111</v>
      </c>
      <c r="O10" s="92" t="s">
        <v>112</v>
      </c>
    </row>
    <row r="11" spans="1:15" ht="14" customHeight="1" x14ac:dyDescent="0.2">
      <c r="B11" s="92" t="s">
        <v>5</v>
      </c>
      <c r="C11" s="92" t="s">
        <v>5</v>
      </c>
      <c r="D11" s="92" t="s">
        <v>215</v>
      </c>
      <c r="M11" s="92" t="s">
        <v>178</v>
      </c>
      <c r="N11" s="92" t="s">
        <v>184</v>
      </c>
      <c r="O11" s="92" t="s">
        <v>174</v>
      </c>
    </row>
    <row r="12" spans="1:15" ht="14" customHeight="1" x14ac:dyDescent="0.2">
      <c r="B12" s="92" t="s">
        <v>59</v>
      </c>
      <c r="C12" s="92" t="s">
        <v>11</v>
      </c>
      <c r="D12" s="92" t="s">
        <v>93</v>
      </c>
      <c r="M12" s="92" t="s">
        <v>113</v>
      </c>
      <c r="N12" s="92" t="s">
        <v>114</v>
      </c>
      <c r="O12" s="92" t="s">
        <v>173</v>
      </c>
    </row>
    <row r="13" spans="1:15" ht="14" customHeight="1" x14ac:dyDescent="0.2">
      <c r="B13" s="92" t="s">
        <v>4</v>
      </c>
      <c r="C13" s="92" t="s">
        <v>4</v>
      </c>
      <c r="D13" s="92" t="s">
        <v>61</v>
      </c>
      <c r="M13" s="92" t="s">
        <v>179</v>
      </c>
      <c r="N13" s="92" t="s">
        <v>185</v>
      </c>
      <c r="O13" s="92" t="s">
        <v>169</v>
      </c>
    </row>
    <row r="14" spans="1:15" ht="14" customHeight="1" x14ac:dyDescent="0.2">
      <c r="B14" s="92" t="s">
        <v>125</v>
      </c>
      <c r="C14" s="92" t="s">
        <v>57</v>
      </c>
      <c r="D14" s="92" t="s">
        <v>130</v>
      </c>
      <c r="E14" s="92" t="s">
        <v>134</v>
      </c>
      <c r="M14" s="92" t="s">
        <v>165</v>
      </c>
      <c r="N14" s="92" t="s">
        <v>115</v>
      </c>
      <c r="O14" s="92" t="s">
        <v>116</v>
      </c>
    </row>
    <row r="15" spans="1:15" ht="14" customHeight="1" x14ac:dyDescent="0.2">
      <c r="B15" s="92" t="s">
        <v>127</v>
      </c>
      <c r="C15" s="92" t="s">
        <v>128</v>
      </c>
      <c r="D15" s="92" t="s">
        <v>131</v>
      </c>
      <c r="E15" s="92" t="s">
        <v>135</v>
      </c>
      <c r="M15" s="92" t="s">
        <v>166</v>
      </c>
      <c r="N15" s="92" t="s">
        <v>117</v>
      </c>
      <c r="O15" s="92" t="s">
        <v>118</v>
      </c>
    </row>
    <row r="16" spans="1:15" ht="14" customHeight="1" x14ac:dyDescent="0.2">
      <c r="B16" s="92" t="s">
        <v>126</v>
      </c>
      <c r="C16" s="92" t="s">
        <v>129</v>
      </c>
      <c r="D16" s="92" t="s">
        <v>132</v>
      </c>
      <c r="E16" s="92" t="s">
        <v>293</v>
      </c>
      <c r="M16" s="92" t="s">
        <v>164</v>
      </c>
      <c r="N16" s="92" t="s">
        <v>119</v>
      </c>
      <c r="O16" s="92" t="s">
        <v>120</v>
      </c>
    </row>
    <row r="17" spans="1:15" ht="14" customHeight="1" x14ac:dyDescent="0.2">
      <c r="B17" s="92" t="s">
        <v>15</v>
      </c>
      <c r="C17" s="92" t="s">
        <v>15</v>
      </c>
      <c r="D17" s="92" t="s">
        <v>65</v>
      </c>
      <c r="M17" s="92" t="s">
        <v>163</v>
      </c>
      <c r="N17" s="92" t="s">
        <v>121</v>
      </c>
      <c r="O17" s="92" t="s">
        <v>122</v>
      </c>
    </row>
    <row r="18" spans="1:15" ht="14" customHeight="1" x14ac:dyDescent="0.2">
      <c r="M18" s="92" t="s">
        <v>167</v>
      </c>
      <c r="N18" s="92" t="s">
        <v>123</v>
      </c>
      <c r="O18" s="92" t="s">
        <v>35</v>
      </c>
    </row>
    <row r="19" spans="1:15" ht="14" customHeight="1" x14ac:dyDescent="0.2">
      <c r="M19" s="92" t="s">
        <v>162</v>
      </c>
      <c r="N19" s="92" t="s">
        <v>124</v>
      </c>
      <c r="O19" s="92" t="s">
        <v>175</v>
      </c>
    </row>
    <row r="20" spans="1:15" ht="14" customHeight="1" x14ac:dyDescent="0.2">
      <c r="A20" s="87" t="s">
        <v>141</v>
      </c>
      <c r="B20" s="92" t="s">
        <v>77</v>
      </c>
      <c r="C20" s="92" t="s">
        <v>6</v>
      </c>
      <c r="D20" s="92" t="s">
        <v>60</v>
      </c>
      <c r="M20" s="92" t="s">
        <v>172</v>
      </c>
      <c r="N20" s="92" t="s">
        <v>133</v>
      </c>
      <c r="O20" s="92" t="s">
        <v>181</v>
      </c>
    </row>
    <row r="21" spans="1:15" ht="14" customHeight="1" x14ac:dyDescent="0.2">
      <c r="B21" s="92" t="s">
        <v>78</v>
      </c>
      <c r="C21" s="92" t="s">
        <v>19</v>
      </c>
      <c r="D21" s="92" t="s">
        <v>79</v>
      </c>
    </row>
    <row r="22" spans="1:15" ht="14" customHeight="1" x14ac:dyDescent="0.2">
      <c r="B22" s="92" t="s">
        <v>85</v>
      </c>
      <c r="C22" s="92" t="s">
        <v>87</v>
      </c>
      <c r="D22" s="92" t="s">
        <v>89</v>
      </c>
    </row>
    <row r="23" spans="1:15" ht="14" customHeight="1" x14ac:dyDescent="0.2">
      <c r="B23" s="92" t="s">
        <v>86</v>
      </c>
      <c r="C23" s="92" t="s">
        <v>88</v>
      </c>
      <c r="D23" s="92" t="s">
        <v>90</v>
      </c>
    </row>
    <row r="24" spans="1:15" ht="14" customHeight="1" x14ac:dyDescent="0.2">
      <c r="B24" s="92" t="s">
        <v>94</v>
      </c>
      <c r="C24" s="92" t="s">
        <v>96</v>
      </c>
      <c r="D24" s="92" t="s">
        <v>98</v>
      </c>
    </row>
    <row r="25" spans="1:15" ht="14" customHeight="1" x14ac:dyDescent="0.2">
      <c r="B25" s="92" t="s">
        <v>95</v>
      </c>
      <c r="C25" s="92" t="s">
        <v>97</v>
      </c>
      <c r="D25" s="92" t="s">
        <v>99</v>
      </c>
    </row>
    <row r="26" spans="1:15" ht="14" customHeight="1" x14ac:dyDescent="0.2">
      <c r="B26" s="92" t="s">
        <v>288</v>
      </c>
      <c r="C26" s="92" t="s">
        <v>136</v>
      </c>
      <c r="D26" s="92" t="s">
        <v>137</v>
      </c>
    </row>
    <row r="27" spans="1:15" ht="14" customHeight="1" x14ac:dyDescent="0.2">
      <c r="C27" s="92" t="s">
        <v>138</v>
      </c>
      <c r="D27" s="92" t="s">
        <v>139</v>
      </c>
    </row>
    <row r="28" spans="1:15" ht="14" customHeight="1" x14ac:dyDescent="0.2"/>
    <row r="29" spans="1:15" ht="14" customHeight="1" x14ac:dyDescent="0.2"/>
    <row r="30" spans="1:15" ht="14" customHeight="1" x14ac:dyDescent="0.2"/>
    <row r="31" spans="1:15" ht="14" customHeight="1" x14ac:dyDescent="0.2">
      <c r="A31" s="87" t="s">
        <v>142</v>
      </c>
      <c r="B31" s="93" t="s">
        <v>16</v>
      </c>
      <c r="C31" s="93" t="s">
        <v>16</v>
      </c>
      <c r="D31" s="93" t="s">
        <v>66</v>
      </c>
    </row>
    <row r="32" spans="1:15" ht="14" customHeight="1" x14ac:dyDescent="0.2">
      <c r="B32" s="93" t="s">
        <v>8</v>
      </c>
      <c r="C32" s="93" t="s">
        <v>8</v>
      </c>
      <c r="D32" s="93" t="s">
        <v>62</v>
      </c>
    </row>
    <row r="33" spans="1:5" ht="14" customHeight="1" x14ac:dyDescent="0.2">
      <c r="B33" s="93" t="s">
        <v>100</v>
      </c>
      <c r="C33" s="93" t="s">
        <v>21</v>
      </c>
      <c r="D33" s="93" t="s">
        <v>104</v>
      </c>
      <c r="E33" s="92" t="s">
        <v>105</v>
      </c>
    </row>
    <row r="34" spans="1:5" ht="14" customHeight="1" x14ac:dyDescent="0.2">
      <c r="B34" s="93" t="s">
        <v>101</v>
      </c>
      <c r="C34" s="93" t="s">
        <v>20</v>
      </c>
      <c r="D34" s="93" t="s">
        <v>103</v>
      </c>
      <c r="E34" s="92" t="s">
        <v>102</v>
      </c>
    </row>
    <row r="35" spans="1:5" ht="14" customHeight="1" x14ac:dyDescent="0.2">
      <c r="B35" s="93" t="s">
        <v>9</v>
      </c>
      <c r="C35" s="93" t="s">
        <v>9</v>
      </c>
      <c r="D35" s="93" t="s">
        <v>63</v>
      </c>
    </row>
    <row r="36" spans="1:5" ht="14" customHeight="1" x14ac:dyDescent="0.2">
      <c r="B36" s="93" t="s">
        <v>10</v>
      </c>
      <c r="C36" s="93" t="s">
        <v>10</v>
      </c>
      <c r="D36" s="93" t="s">
        <v>64</v>
      </c>
    </row>
    <row r="37" spans="1:5" ht="14" customHeight="1" x14ac:dyDescent="0.2">
      <c r="B37" s="93"/>
      <c r="C37" s="93"/>
      <c r="D37" s="93"/>
    </row>
    <row r="38" spans="1:5" ht="14" customHeight="1" x14ac:dyDescent="0.2">
      <c r="A38" s="87" t="s">
        <v>143</v>
      </c>
      <c r="B38" s="93" t="s">
        <v>91</v>
      </c>
      <c r="C38" s="93" t="s">
        <v>17</v>
      </c>
      <c r="D38" s="93" t="s">
        <v>92</v>
      </c>
    </row>
    <row r="39" spans="1:5" x14ac:dyDescent="0.2">
      <c r="B39" s="93"/>
      <c r="C39" s="93"/>
      <c r="D39" s="93"/>
    </row>
    <row r="40" spans="1:5" x14ac:dyDescent="0.2">
      <c r="B40" s="93"/>
      <c r="C40" s="93"/>
      <c r="D40" s="93"/>
    </row>
    <row r="41" spans="1:5" ht="19" customHeight="1" x14ac:dyDescent="0.2">
      <c r="A41" s="91" t="s">
        <v>195</v>
      </c>
    </row>
    <row r="42" spans="1:5" ht="16" customHeight="1" x14ac:dyDescent="0.2">
      <c r="A42" s="92" t="s">
        <v>217</v>
      </c>
    </row>
    <row r="43" spans="1:5" ht="16" customHeight="1" x14ac:dyDescent="0.2">
      <c r="A43" s="92" t="s">
        <v>218</v>
      </c>
    </row>
    <row r="44" spans="1:5" ht="19" customHeight="1" x14ac:dyDescent="0.2">
      <c r="A44" s="87"/>
    </row>
    <row r="45" spans="1:5" ht="19" customHeight="1" x14ac:dyDescent="0.2">
      <c r="A45" s="91" t="s">
        <v>196</v>
      </c>
    </row>
    <row r="46" spans="1:5" ht="16" customHeight="1" x14ac:dyDescent="0.2">
      <c r="A46" s="92" t="s">
        <v>187</v>
      </c>
    </row>
    <row r="47" spans="1:5" ht="16" customHeight="1" x14ac:dyDescent="0.2">
      <c r="A47" s="92" t="s">
        <v>188</v>
      </c>
    </row>
    <row r="48" spans="1:5" ht="16" customHeight="1" x14ac:dyDescent="0.2">
      <c r="A48" s="92" t="s">
        <v>189</v>
      </c>
    </row>
    <row r="49" spans="1:1" ht="16" customHeight="1" x14ac:dyDescent="0.2">
      <c r="A49" s="92" t="s">
        <v>219</v>
      </c>
    </row>
    <row r="50" spans="1:1" ht="16" customHeight="1" x14ac:dyDescent="0.2">
      <c r="A50" s="92" t="s">
        <v>220</v>
      </c>
    </row>
    <row r="51" spans="1:1" ht="16" customHeight="1" x14ac:dyDescent="0.2"/>
    <row r="52" spans="1:1" ht="19" customHeight="1" x14ac:dyDescent="0.2">
      <c r="A52" s="91" t="s">
        <v>197</v>
      </c>
    </row>
    <row r="53" spans="1:1" ht="16" customHeight="1" x14ac:dyDescent="0.2">
      <c r="A53" s="92" t="s">
        <v>190</v>
      </c>
    </row>
    <row r="54" spans="1:1" ht="16" customHeight="1" x14ac:dyDescent="0.2">
      <c r="A54" s="92" t="s">
        <v>191</v>
      </c>
    </row>
    <row r="55" spans="1:1" ht="16" customHeight="1" x14ac:dyDescent="0.2">
      <c r="A55" s="92" t="s">
        <v>192</v>
      </c>
    </row>
    <row r="56" spans="1:1" ht="16" customHeight="1" x14ac:dyDescent="0.2">
      <c r="A56" s="92" t="s">
        <v>193</v>
      </c>
    </row>
    <row r="57" spans="1:1" ht="16" customHeight="1" x14ac:dyDescent="0.2">
      <c r="A57" s="92" t="s">
        <v>194</v>
      </c>
    </row>
    <row r="58" spans="1:1" ht="16" customHeight="1" x14ac:dyDescent="0.2"/>
    <row r="59" spans="1:1" ht="19" customHeight="1" x14ac:dyDescent="0.2">
      <c r="A59" s="91" t="s">
        <v>198</v>
      </c>
    </row>
    <row r="60" spans="1:1" ht="16" customHeight="1" x14ac:dyDescent="0.2">
      <c r="A60" s="92" t="s">
        <v>222</v>
      </c>
    </row>
    <row r="61" spans="1:1" ht="16" customHeight="1" x14ac:dyDescent="0.2">
      <c r="A61" s="92" t="s">
        <v>221</v>
      </c>
    </row>
    <row r="63" spans="1:1" ht="19" customHeight="1" x14ac:dyDescent="0.2">
      <c r="A63" s="91" t="s">
        <v>227</v>
      </c>
    </row>
    <row r="64" spans="1:1" ht="16" customHeight="1" x14ac:dyDescent="0.2">
      <c r="A64" s="92" t="s">
        <v>228</v>
      </c>
    </row>
    <row r="65" spans="1:1" x14ac:dyDescent="0.2">
      <c r="A65" s="92" t="s">
        <v>229</v>
      </c>
    </row>
    <row r="67" spans="1:1" ht="19" customHeight="1" x14ac:dyDescent="0.2">
      <c r="A67" s="91" t="s">
        <v>199</v>
      </c>
    </row>
    <row r="68" spans="1:1" ht="16" customHeight="1" x14ac:dyDescent="0.2">
      <c r="A68" s="92" t="s">
        <v>210</v>
      </c>
    </row>
    <row r="69" spans="1:1" ht="16" customHeight="1" x14ac:dyDescent="0.2"/>
    <row r="70" spans="1:1" ht="16" customHeight="1" x14ac:dyDescent="0.2">
      <c r="A70" s="92" t="s">
        <v>200</v>
      </c>
    </row>
    <row r="71" spans="1:1" ht="16" customHeight="1" x14ac:dyDescent="0.2">
      <c r="A71" s="92" t="s">
        <v>211</v>
      </c>
    </row>
    <row r="72" spans="1:1" ht="16" customHeight="1" x14ac:dyDescent="0.2"/>
    <row r="73" spans="1:1" ht="16" customHeight="1" x14ac:dyDescent="0.2">
      <c r="A73" s="92" t="s">
        <v>201</v>
      </c>
    </row>
    <row r="74" spans="1:1" ht="16" customHeight="1" x14ac:dyDescent="0.2">
      <c r="A74" s="92" t="s">
        <v>202</v>
      </c>
    </row>
    <row r="75" spans="1:1" ht="16" customHeight="1" x14ac:dyDescent="0.2">
      <c r="A75" s="92" t="s">
        <v>203</v>
      </c>
    </row>
    <row r="76" spans="1:1" ht="16" customHeight="1" x14ac:dyDescent="0.2"/>
    <row r="77" spans="1:1" ht="16" customHeight="1" x14ac:dyDescent="0.2">
      <c r="A77" s="92" t="s">
        <v>204</v>
      </c>
    </row>
    <row r="78" spans="1:1" ht="16" customHeight="1" x14ac:dyDescent="0.2">
      <c r="A78" s="92" t="s">
        <v>205</v>
      </c>
    </row>
    <row r="79" spans="1:1" ht="16" customHeight="1" x14ac:dyDescent="0.2">
      <c r="A79" s="92" t="s">
        <v>206</v>
      </c>
    </row>
    <row r="80" spans="1:1" ht="16" customHeight="1" x14ac:dyDescent="0.2"/>
    <row r="81" spans="1:8" ht="16" customHeight="1" x14ac:dyDescent="0.2">
      <c r="A81" s="92" t="s">
        <v>207</v>
      </c>
    </row>
    <row r="82" spans="1:8" ht="16" customHeight="1" x14ac:dyDescent="0.2">
      <c r="A82" s="92" t="s">
        <v>208</v>
      </c>
    </row>
    <row r="83" spans="1:8" ht="16" customHeight="1" x14ac:dyDescent="0.2">
      <c r="A83" s="92" t="s">
        <v>209</v>
      </c>
    </row>
    <row r="84" spans="1:8" ht="16" customHeight="1" x14ac:dyDescent="0.2"/>
    <row r="85" spans="1:8" ht="19" customHeight="1" x14ac:dyDescent="0.2">
      <c r="A85" s="91" t="s">
        <v>212</v>
      </c>
    </row>
    <row r="86" spans="1:8" ht="16" customHeight="1" x14ac:dyDescent="0.2">
      <c r="D86" s="116" t="s">
        <v>285</v>
      </c>
      <c r="E86" s="117" t="s">
        <v>284</v>
      </c>
      <c r="H86" s="92" t="s">
        <v>286</v>
      </c>
    </row>
    <row r="87" spans="1:8" ht="16" customHeight="1" x14ac:dyDescent="0.2">
      <c r="A87" s="92" t="s">
        <v>223</v>
      </c>
    </row>
    <row r="88" spans="1:8" ht="16" customHeight="1" x14ac:dyDescent="0.2"/>
    <row r="89" spans="1:8" ht="16" customHeight="1" x14ac:dyDescent="0.2">
      <c r="A89" s="92" t="s">
        <v>224</v>
      </c>
    </row>
    <row r="90" spans="1:8" ht="16" customHeight="1" x14ac:dyDescent="0.2">
      <c r="A90" s="92" t="s">
        <v>214</v>
      </c>
      <c r="D90" s="115"/>
    </row>
    <row r="91" spans="1:8" ht="16" customHeight="1" x14ac:dyDescent="0.2">
      <c r="A91" s="92" t="s">
        <v>213</v>
      </c>
    </row>
    <row r="92" spans="1:8" ht="16" customHeight="1" x14ac:dyDescent="0.2">
      <c r="A92" s="92" t="s">
        <v>225</v>
      </c>
    </row>
    <row r="93" spans="1:8" ht="16" customHeight="1" x14ac:dyDescent="0.2">
      <c r="A93" s="92" t="s">
        <v>287</v>
      </c>
    </row>
    <row r="94" spans="1:8" ht="16" customHeight="1" x14ac:dyDescent="0.2"/>
  </sheetData>
  <hyperlinks>
    <hyperlink ref="E86" r:id="rId1"/>
  </hyperlinks>
  <pageMargins left="0.75" right="0.75" top="1" bottom="1" header="0.5" footer="0.5"/>
  <pageSetup orientation="portrait" horizontalDpi="4294967292" verticalDpi="4294967292"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Charts</vt:lpstr>
      </vt:variant>
      <vt:variant>
        <vt:i4>1</vt:i4>
      </vt:variant>
    </vt:vector>
  </HeadingPairs>
  <TitlesOfParts>
    <vt:vector size="7" baseType="lpstr">
      <vt:lpstr>Report</vt:lpstr>
      <vt:lpstr>Analysis precision</vt:lpstr>
      <vt:lpstr>Replicate filter precision</vt:lpstr>
      <vt:lpstr>Effective LOQ</vt:lpstr>
      <vt:lpstr>SS from clients</vt:lpstr>
      <vt:lpstr>information</vt:lpstr>
      <vt:lpstr>Eff LOQ chart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Crystal Thomas</dc:creator>
  <cp:lastModifiedBy>Microsoft Office User</cp:lastModifiedBy>
  <cp:lastPrinted>2017-02-22T16:29:27Z</cp:lastPrinted>
  <dcterms:created xsi:type="dcterms:W3CDTF">2003-07-28T19:31:27Z</dcterms:created>
  <dcterms:modified xsi:type="dcterms:W3CDTF">2017-10-18T14:40:24Z</dcterms:modified>
</cp:coreProperties>
</file>