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autoCompressPictures="0"/>
  <bookViews>
    <workbookView xWindow="240" yWindow="260" windowWidth="15760" windowHeight="12100"/>
  </bookViews>
  <sheets>
    <sheet name="p1" sheetId="4" r:id="rId1"/>
    <sheet name="p2" sheetId="6" r:id="rId2"/>
    <sheet name="DL calc" sheetId="5" r:id="rId3"/>
    <sheet name="DL calc p2" sheetId="7" r:id="rId4"/>
  </sheets>
  <externalReferences>
    <externalReference r:id="rId5"/>
    <externalReference r:id="rId6"/>
  </externalReferences>
  <definedNames>
    <definedName name="_xlnm.Print_Area" localSheetId="0">'p1'!$A$1:$E$33</definedName>
    <definedName name="_xlnm.Print_Area" localSheetId="1">'p2'!$A$1:$E$33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7" l="1"/>
  <c r="H15" i="7"/>
  <c r="G15" i="7"/>
  <c r="D15" i="7"/>
  <c r="C15" i="7"/>
  <c r="B15" i="7"/>
  <c r="I14" i="7"/>
  <c r="H14" i="7"/>
  <c r="G14" i="7"/>
  <c r="D14" i="7"/>
  <c r="C14" i="7"/>
  <c r="B14" i="7"/>
  <c r="I13" i="7"/>
  <c r="H13" i="7"/>
  <c r="G13" i="7"/>
  <c r="D13" i="7"/>
  <c r="C13" i="7"/>
  <c r="B13" i="7"/>
  <c r="I12" i="7"/>
  <c r="H12" i="7"/>
  <c r="G12" i="7"/>
  <c r="D12" i="7"/>
  <c r="C12" i="7"/>
  <c r="B12" i="7"/>
  <c r="I11" i="7"/>
  <c r="I21" i="7"/>
  <c r="C7" i="7"/>
  <c r="H11" i="7"/>
  <c r="H21" i="7"/>
  <c r="C6" i="7"/>
  <c r="G11" i="7"/>
  <c r="G21" i="7"/>
  <c r="C5" i="7"/>
  <c r="D11" i="7"/>
  <c r="D23" i="7"/>
  <c r="C11" i="7"/>
  <c r="C21" i="7"/>
  <c r="C22" i="7"/>
  <c r="B6" i="7"/>
  <c r="D6" i="7"/>
  <c r="B11" i="7"/>
  <c r="B23" i="7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C23" i="7"/>
  <c r="B21" i="7"/>
  <c r="B22" i="7"/>
  <c r="B5" i="7"/>
  <c r="D5" i="7"/>
  <c r="D21" i="7"/>
  <c r="D22" i="7"/>
  <c r="B7" i="7"/>
  <c r="D7" i="7"/>
  <c r="I15" i="5"/>
  <c r="H15" i="5"/>
  <c r="G15" i="5"/>
  <c r="D15" i="5"/>
  <c r="C15" i="5"/>
  <c r="B15" i="5"/>
  <c r="I14" i="5"/>
  <c r="H14" i="5"/>
  <c r="G14" i="5"/>
  <c r="D14" i="5"/>
  <c r="C14" i="5"/>
  <c r="B14" i="5"/>
  <c r="I13" i="5"/>
  <c r="H13" i="5"/>
  <c r="G13" i="5"/>
  <c r="D13" i="5"/>
  <c r="C13" i="5"/>
  <c r="B13" i="5"/>
  <c r="I12" i="5"/>
  <c r="H12" i="5"/>
  <c r="G12" i="5"/>
  <c r="D12" i="5"/>
  <c r="C12" i="5"/>
  <c r="B12" i="5"/>
  <c r="I11" i="5"/>
  <c r="I21" i="5"/>
  <c r="C7" i="5"/>
  <c r="H11" i="5"/>
  <c r="H21" i="5"/>
  <c r="C6" i="5"/>
  <c r="G11" i="5"/>
  <c r="G21" i="5"/>
  <c r="C5" i="5"/>
  <c r="D11" i="5"/>
  <c r="D23" i="5"/>
  <c r="C11" i="5"/>
  <c r="C21" i="5"/>
  <c r="C22" i="5"/>
  <c r="B6" i="5"/>
  <c r="D6" i="5"/>
  <c r="B11" i="5"/>
  <c r="B23" i="5"/>
  <c r="C23" i="5"/>
  <c r="B21" i="5"/>
  <c r="B22" i="5"/>
  <c r="B5" i="5"/>
  <c r="D5" i="5"/>
  <c r="D21" i="5"/>
  <c r="D22" i="5"/>
  <c r="B7" i="5"/>
  <c r="D7" i="5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<sst xmlns="http://schemas.openxmlformats.org/spreadsheetml/2006/main" count="95" uniqueCount="62">
  <si>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</si>
  <si>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</si>
  <si>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</si>
  <si>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</si>
  <si>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</si>
  <si>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</si>
  <si>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</si>
  <si>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</si>
  <si>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</si>
  <si>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</si>
  <si>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</si>
  <si>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</si>
  <si>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</si>
  <si>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</si>
  <si>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Boss</t>
  </si>
  <si>
    <t>AL5392 pg1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</si>
  <si>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</si>
  <si>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</si>
  <si>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</si>
  <si>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</si>
  <si>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</si>
  <si>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</si>
  <si>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</si>
  <si>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</si>
  <si>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</si>
  <si>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</si>
  <si>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</si>
  <si>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</si>
  <si>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</si>
  <si>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</si>
  <si>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</si>
  <si>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Mean =</t>
  </si>
  <si>
    <t>3*stdev =</t>
  </si>
  <si>
    <t>Average =</t>
  </si>
  <si>
    <t>Wet Blank Sta 1 Nisk 24</t>
  </si>
  <si>
    <t>Sta 1 Btl 21 1</t>
  </si>
  <si>
    <t>Sta 1 Btl 21 3</t>
  </si>
  <si>
    <t>Sta Nisk 24 7</t>
  </si>
  <si>
    <t>Wet Blank Sta2 Nisk 15</t>
  </si>
  <si>
    <t>Sta 2 Nisk 5 Samp 4</t>
  </si>
  <si>
    <t>Sta 2 Nisk 15 1</t>
  </si>
  <si>
    <t>Sta 2 Nisk 15 3</t>
  </si>
  <si>
    <t>Dry Blank Sta 4</t>
  </si>
  <si>
    <t>Wet Blank Sta 4 Nisk 10 Bott 4</t>
  </si>
  <si>
    <t>Sta 004 Nisk 4</t>
  </si>
  <si>
    <t>Sta 4 Nisk 4 3</t>
  </si>
  <si>
    <t>Sta 4 Nisk 10 4</t>
  </si>
  <si>
    <t xml:space="preserve">Sta 16 25 </t>
  </si>
  <si>
    <t>Sta 17 25</t>
  </si>
  <si>
    <t>Sta 17 28</t>
  </si>
  <si>
    <t>Sta 18 28</t>
  </si>
  <si>
    <t>Sta 19 33</t>
  </si>
  <si>
    <t>Sta 19 34</t>
  </si>
  <si>
    <t>Sta 19 35</t>
  </si>
  <si>
    <t>Sta 19 36</t>
  </si>
  <si>
    <t>Sta 20 37</t>
  </si>
  <si>
    <t>Sta 20 38</t>
  </si>
  <si>
    <t>Sta 20 39</t>
  </si>
  <si>
    <t>Sta 20 40</t>
  </si>
  <si>
    <t>AL5392 pg2</t>
  </si>
  <si>
    <t>Wet Blank 13</t>
  </si>
  <si>
    <t>Dry Blank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</si>
</sst>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0" fontId="6" fillId="0" borderId="3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2" fontId="2" fillId="0" borderId="0" xfId="4" applyNumberFormat="1" applyFont="1"/>
    <xf numFmtId="0" fontId="4" fillId="0" borderId="0" xfId="1" applyFont="1" applyAlignment="1">
      <alignment horizontal="center" wrapText="1"/>
    </xf>
    <xf numFmtId="0" fontId="2" fillId="0" borderId="0" xfId="5"/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1" fontId="4" fillId="0" borderId="0" xfId="4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4" fillId="0" borderId="0" xfId="4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2" fontId="1" fillId="0" borderId="0" xfId="6" applyNumberFormat="1" applyFont="1"/>
    <xf numFmtId="0" fontId="1" fillId="0" borderId="0" xfId="7"/>
    <xf numFmtId="1" fontId="4" fillId="0" borderId="0" xfId="6" applyNumberFormat="1" applyFont="1" applyBorder="1" applyAlignment="1">
      <alignment horizontal="center"/>
    </xf>
    <xf numFmtId="1" fontId="4" fillId="0" borderId="0" xfId="6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1" applyFont="1" applyAlignment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5"/>
    <cellStyle name="Normal 3 3" xfId="7"/>
    <cellStyle name="Percent 2" xfId="3"/>
    <cellStyle name="Percent 2 2" xfId="4"/>
    <cellStyle name="Percent 2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cker/Desktop/Boss_AL5392_pg1-prel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cker/Desktop/Boss_AL5392_pg2-prel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23</v>
          </cell>
          <cell r="D9">
            <v>214</v>
          </cell>
          <cell r="E9">
            <v>110</v>
          </cell>
        </row>
        <row r="11">
          <cell r="I11">
            <v>22.879343611104694</v>
          </cell>
          <cell r="J11">
            <v>70.803768045020803</v>
          </cell>
          <cell r="K11">
            <v>8.3739122918227391</v>
          </cell>
        </row>
        <row r="12">
          <cell r="I12">
            <v>22.741965071864605</v>
          </cell>
          <cell r="J12">
            <v>71.036474010168263</v>
          </cell>
          <cell r="K12">
            <v>8.4006188657351455</v>
          </cell>
        </row>
        <row r="13">
          <cell r="P13">
            <v>22.835793603868424</v>
          </cell>
          <cell r="Q13">
            <v>71.082678039895157</v>
          </cell>
          <cell r="R13">
            <v>8.344581515313223</v>
          </cell>
        </row>
        <row r="14">
          <cell r="C14">
            <v>25</v>
          </cell>
          <cell r="D14">
            <v>358</v>
          </cell>
          <cell r="E14">
            <v>119</v>
          </cell>
        </row>
        <row r="31">
          <cell r="C31">
            <v>13</v>
          </cell>
          <cell r="D31">
            <v>352</v>
          </cell>
          <cell r="E31">
            <v>103</v>
          </cell>
        </row>
        <row r="32">
          <cell r="I32">
            <v>22.818686891655922</v>
          </cell>
          <cell r="J32">
            <v>67.38903891621753</v>
          </cell>
          <cell r="K32">
            <v>8.3026098063692064</v>
          </cell>
        </row>
        <row r="33">
          <cell r="C33">
            <v>22</v>
          </cell>
          <cell r="D33">
            <v>318</v>
          </cell>
          <cell r="E33">
            <v>113</v>
          </cell>
        </row>
        <row r="43">
          <cell r="C43">
            <v>13</v>
          </cell>
          <cell r="D43">
            <v>343</v>
          </cell>
          <cell r="E43">
            <v>108</v>
          </cell>
        </row>
        <row r="44">
          <cell r="I44">
            <v>22.868044835141298</v>
          </cell>
          <cell r="J44">
            <v>68.161523065775214</v>
          </cell>
          <cell r="K44">
            <v>8.3153092568021965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11</v>
          </cell>
          <cell r="D9">
            <v>226</v>
          </cell>
          <cell r="E9">
            <v>89</v>
          </cell>
        </row>
        <row r="11">
          <cell r="I11">
            <v>22.864824423894156</v>
          </cell>
          <cell r="J11">
            <v>71.30592700688122</v>
          </cell>
          <cell r="K11">
            <v>8.4778247308271322</v>
          </cell>
        </row>
        <row r="12">
          <cell r="I12">
            <v>24.872946052259611</v>
          </cell>
          <cell r="J12">
            <v>77.983013834134312</v>
          </cell>
          <cell r="K12">
            <v>9.1525113474191624</v>
          </cell>
        </row>
        <row r="13">
          <cell r="P13">
            <v>22.784179851308352</v>
          </cell>
          <cell r="Q13">
            <v>71.850533680236438</v>
          </cell>
          <cell r="R13">
            <v>8.4759407133104006</v>
          </cell>
        </row>
        <row r="14">
          <cell r="C14">
            <v>20</v>
          </cell>
          <cell r="D14">
            <v>345</v>
          </cell>
          <cell r="E14">
            <v>102</v>
          </cell>
        </row>
        <row r="32">
          <cell r="C32">
            <v>14</v>
          </cell>
          <cell r="D32">
            <v>373</v>
          </cell>
          <cell r="E32">
            <v>106</v>
          </cell>
        </row>
        <row r="33">
          <cell r="I33">
            <v>22.769365758935837</v>
          </cell>
          <cell r="J33">
            <v>67.009868353680062</v>
          </cell>
          <cell r="K33">
            <v>8.2791533882883925</v>
          </cell>
        </row>
        <row r="34">
          <cell r="C34">
            <v>20</v>
          </cell>
          <cell r="D34">
            <v>312</v>
          </cell>
          <cell r="E34">
            <v>99</v>
          </cell>
        </row>
        <row r="44">
          <cell r="C44">
            <v>14</v>
          </cell>
          <cell r="D44">
            <v>360</v>
          </cell>
          <cell r="E44">
            <v>107</v>
          </cell>
        </row>
        <row r="45">
          <cell r="I45">
            <v>22.735869666464183</v>
          </cell>
          <cell r="J45">
            <v>67.008391642663497</v>
          </cell>
          <cell r="K45">
            <v>8.2096830975754749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3"/>
  <sheetViews>
    <sheetView tabSelected="1" workbookViewId="0">
      <selection activeCell="A8" sqref="A8"/>
    </sheetView>
  </sheetViews>
  <sheetFormatPr baseColWidth="10" defaultColWidth="8.83203125" defaultRowHeight="12" x14ac:dyDescent="0"/>
  <cols>
    <col min="1" max="1" width="29.83203125" style="4" customWidth="1"/>
    <col min="2" max="2" width="13.5" style="4" bestFit="1" customWidth="1"/>
    <col min="3" max="3" width="13.5" style="4" customWidth="1"/>
    <col min="4" max="4" width="10.5" style="4" bestFit="1" customWidth="1"/>
    <col min="5" max="5" width="10.83203125" style="4" bestFit="1" customWidth="1"/>
    <col min="6" max="6" width="8.83203125" style="4"/>
    <col min="7" max="7" width="22.6640625" style="4" customWidth="1"/>
    <col min="8" max="16384" width="8.83203125" style="4"/>
  </cols>
  <sheetData>
    <row r="1" spans="1:5">
      <c r="A1" s="13" t="s">
        <v>0</v>
      </c>
      <c r="B1" s="15" t="s">
        <v>14</v>
      </c>
      <c r="C1" s="5" t="s">
        <v>15</v>
      </c>
      <c r="D1" s="5" t="s">
        <v>1</v>
      </c>
      <c r="E1" s="12">
        <v>42842</v>
      </c>
    </row>
    <row r="2" spans="1:5">
      <c r="A2" s="7" t="s">
        <v>2</v>
      </c>
      <c r="B2" s="8"/>
      <c r="C2" s="8"/>
      <c r="D2" s="8"/>
      <c r="E2" s="9"/>
    </row>
    <row r="3" spans="1:5">
      <c r="A3" s="6" t="s">
        <v>3</v>
      </c>
      <c r="B3" s="56" t="s">
        <v>10</v>
      </c>
      <c r="C3" s="57"/>
      <c r="D3" s="1" t="s">
        <v>4</v>
      </c>
      <c r="E3" s="10"/>
    </row>
    <row r="4" spans="1: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</row>
    <row r="5" spans="1:5">
      <c r="A5" s="1" t="s">
        <v>34</v>
      </c>
      <c r="B5" s="18">
        <v>9.4978599834024919</v>
      </c>
      <c r="C5" s="18">
        <v>2.3807769784172659</v>
      </c>
      <c r="D5" s="21">
        <v>3.9893950880340938</v>
      </c>
      <c r="E5" s="1" t="str">
        <f t="shared" ref="E5:E29" si="0">IF(B5&lt;$B$33,IF(C5&lt;$C$33,"C&lt;DL, N&lt;DL","C&lt;DL"),IF(C5&lt;$C$33,"N&lt;DL",""))</f>
        <v/>
      </c>
    </row>
    <row r="6" spans="1:5">
      <c r="A6" s="14" t="s">
        <v>35</v>
      </c>
      <c r="B6" s="24">
        <v>102.7615684315353</v>
      </c>
      <c r="C6" s="16">
        <v>14.284661870503596</v>
      </c>
      <c r="D6" s="22">
        <v>7.1938397536540712</v>
      </c>
      <c r="E6" s="14" t="str">
        <f t="shared" si="0"/>
        <v/>
      </c>
    </row>
    <row r="7" spans="1:5">
      <c r="A7" s="14" t="s">
        <v>36</v>
      </c>
      <c r="B7" s="16">
        <v>89.306266788381762</v>
      </c>
      <c r="C7" s="16">
        <v>15.475050359712229</v>
      </c>
      <c r="D7" s="22">
        <v>5.7709839200835065</v>
      </c>
      <c r="E7" s="14" t="str">
        <f t="shared" si="0"/>
        <v/>
      </c>
    </row>
    <row r="8" spans="1:5">
      <c r="A8" s="14" t="s">
        <v>37</v>
      </c>
      <c r="B8" s="24">
        <v>106.54312379529739</v>
      </c>
      <c r="C8" s="16">
        <v>19.998526618705036</v>
      </c>
      <c r="D8" s="22">
        <v>5.3275486652924426</v>
      </c>
      <c r="E8" s="14" t="str">
        <f t="shared" si="0"/>
        <v/>
      </c>
    </row>
    <row r="9" spans="1:5">
      <c r="A9" s="14" t="s">
        <v>38</v>
      </c>
      <c r="B9" s="16">
        <v>10.817007203319504</v>
      </c>
      <c r="C9" s="16">
        <v>3.9282820143884889</v>
      </c>
      <c r="D9" s="22">
        <v>2.7536228722120843</v>
      </c>
      <c r="E9" s="14" t="str">
        <f t="shared" si="0"/>
        <v/>
      </c>
    </row>
    <row r="10" spans="1:5">
      <c r="A10" s="1" t="s">
        <v>39</v>
      </c>
      <c r="B10" s="17">
        <v>152.40547547441221</v>
      </c>
      <c r="C10" s="18">
        <v>29.521634532374097</v>
      </c>
      <c r="D10" s="21">
        <v>5.1625012601277511</v>
      </c>
      <c r="E10" s="1" t="str">
        <f t="shared" si="0"/>
        <v/>
      </c>
    </row>
    <row r="11" spans="1:5">
      <c r="A11" s="14" t="s">
        <v>40</v>
      </c>
      <c r="B11" s="24">
        <v>120.35019803042879</v>
      </c>
      <c r="C11" s="16">
        <v>21.426992805755393</v>
      </c>
      <c r="D11" s="22">
        <v>5.6167563559410043</v>
      </c>
      <c r="E11" s="14" t="str">
        <f t="shared" si="0"/>
        <v/>
      </c>
    </row>
    <row r="12" spans="1:5">
      <c r="A12" s="14" t="s">
        <v>41</v>
      </c>
      <c r="B12" s="24">
        <v>117.3601309986169</v>
      </c>
      <c r="C12" s="16">
        <v>21.069876258992803</v>
      </c>
      <c r="D12" s="22">
        <v>5.5700436754357581</v>
      </c>
      <c r="E12" s="14" t="str">
        <f t="shared" si="0"/>
        <v/>
      </c>
    </row>
    <row r="13" spans="1:5">
      <c r="A13" s="14" t="s">
        <v>42</v>
      </c>
      <c r="B13" s="16">
        <v>9.9375757233748292</v>
      </c>
      <c r="C13" s="16">
        <v>-0.1190388489208633</v>
      </c>
      <c r="D13" s="16">
        <v>-83.481786101454176</v>
      </c>
      <c r="E13" s="14" t="str">
        <f t="shared" si="0"/>
        <v>N&lt;DL</v>
      </c>
    </row>
    <row r="14" spans="1:5">
      <c r="A14" s="14" t="s">
        <v>43</v>
      </c>
      <c r="B14" s="16">
        <v>9.5858031313969594</v>
      </c>
      <c r="C14" s="16">
        <v>1.1903884892086329</v>
      </c>
      <c r="D14" s="22">
        <v>8.0526678628836343</v>
      </c>
      <c r="E14" s="14" t="str">
        <f t="shared" si="0"/>
        <v>N&lt;DL</v>
      </c>
    </row>
    <row r="15" spans="1:5">
      <c r="A15" s="1" t="s">
        <v>44</v>
      </c>
      <c r="B15" s="17">
        <v>145.19413733886586</v>
      </c>
      <c r="C15" s="18">
        <v>30.712023021582731</v>
      </c>
      <c r="D15" s="21">
        <v>4.7275992609419237</v>
      </c>
      <c r="E15" s="1" t="str">
        <f t="shared" si="0"/>
        <v/>
      </c>
    </row>
    <row r="16" spans="1:5">
      <c r="A16" s="14" t="s">
        <v>45</v>
      </c>
      <c r="B16" s="24">
        <v>146.68917085477182</v>
      </c>
      <c r="C16" s="16">
        <v>27.617012949640287</v>
      </c>
      <c r="D16" s="22">
        <v>5.311550931386388</v>
      </c>
      <c r="E16" s="14" t="str">
        <f t="shared" si="0"/>
        <v/>
      </c>
    </row>
    <row r="17" spans="1:5">
      <c r="A17" s="14" t="s">
        <v>46</v>
      </c>
      <c r="B17" s="24">
        <v>139.17003170124485</v>
      </c>
      <c r="C17" s="16">
        <v>25.593352517985611</v>
      </c>
      <c r="D17" s="22">
        <v>5.4377413667648176</v>
      </c>
      <c r="E17" s="14" t="str">
        <f t="shared" si="0"/>
        <v/>
      </c>
    </row>
    <row r="18" spans="1:5">
      <c r="A18" s="14" t="s">
        <v>47</v>
      </c>
      <c r="B18" s="16">
        <v>10.817007203319504</v>
      </c>
      <c r="C18" s="16">
        <v>0.59519424460431647</v>
      </c>
      <c r="D18" s="16">
        <v>18.173910956599759</v>
      </c>
      <c r="E18" s="14" t="str">
        <f t="shared" si="0"/>
        <v>N&lt;DL</v>
      </c>
    </row>
    <row r="19" spans="1:5">
      <c r="A19" s="14" t="s">
        <v>48</v>
      </c>
      <c r="B19" s="16">
        <v>64.902043219917019</v>
      </c>
      <c r="C19" s="16">
        <v>12.499079136690646</v>
      </c>
      <c r="D19" s="22">
        <v>5.1925459875999307</v>
      </c>
      <c r="E19" s="14" t="str">
        <f t="shared" si="0"/>
        <v/>
      </c>
    </row>
    <row r="20" spans="1:5">
      <c r="A20" s="1" t="s">
        <v>49</v>
      </c>
      <c r="B20" s="18">
        <v>9.7616894273858943</v>
      </c>
      <c r="C20" s="18">
        <v>-1.1903884892086329</v>
      </c>
      <c r="D20" s="21">
        <v>-8.200423236514526</v>
      </c>
      <c r="E20" s="1" t="str">
        <f t="shared" si="0"/>
        <v>N&lt;DL</v>
      </c>
    </row>
    <row r="21" spans="1:5">
      <c r="A21" s="14" t="s">
        <v>50</v>
      </c>
      <c r="B21" s="16">
        <v>88.041875921205104</v>
      </c>
      <c r="C21" s="16">
        <v>19.030160839160835</v>
      </c>
      <c r="D21" s="22">
        <v>4.6264388759148005</v>
      </c>
      <c r="E21" s="14" t="str">
        <f t="shared" si="0"/>
        <v/>
      </c>
    </row>
    <row r="22" spans="1:5">
      <c r="A22" s="14" t="s">
        <v>51</v>
      </c>
      <c r="B22" s="16">
        <v>44.744029524913095</v>
      </c>
      <c r="C22" s="16">
        <v>8.3106398601398581</v>
      </c>
      <c r="D22" s="22">
        <v>5.3839451928987945</v>
      </c>
      <c r="E22" s="14" t="str">
        <f t="shared" si="0"/>
        <v/>
      </c>
    </row>
    <row r="23" spans="1:5">
      <c r="A23" s="14" t="s">
        <v>52</v>
      </c>
      <c r="B23" s="24">
        <v>112.71463657010429</v>
      </c>
      <c r="C23" s="16">
        <v>23.245702797202792</v>
      </c>
      <c r="D23" s="22">
        <v>4.8488375487476114</v>
      </c>
      <c r="E23" s="14" t="str">
        <f t="shared" si="0"/>
        <v/>
      </c>
    </row>
    <row r="24" spans="1:5">
      <c r="A24" s="14" t="s">
        <v>53</v>
      </c>
      <c r="B24" s="24">
        <v>114.24846716106605</v>
      </c>
      <c r="C24" s="16">
        <v>23.004814685314681</v>
      </c>
      <c r="D24" s="22">
        <v>4.9662850461472106</v>
      </c>
      <c r="E24" s="14" t="str">
        <f t="shared" si="0"/>
        <v/>
      </c>
    </row>
    <row r="25" spans="1:5">
      <c r="A25" s="1" t="s">
        <v>54</v>
      </c>
      <c r="B25" s="18">
        <v>7.3623868366164542</v>
      </c>
      <c r="C25" s="18">
        <v>2.8906573426573421</v>
      </c>
      <c r="D25" s="21">
        <v>2.5469593811656388</v>
      </c>
      <c r="E25" s="1" t="str">
        <f t="shared" si="0"/>
        <v/>
      </c>
    </row>
    <row r="26" spans="1:5">
      <c r="A26" s="14" t="s">
        <v>55</v>
      </c>
      <c r="B26" s="16">
        <v>51.098470544611821</v>
      </c>
      <c r="C26" s="16">
        <v>8.9128601398601379</v>
      </c>
      <c r="D26" s="22">
        <v>5.7331170626238128</v>
      </c>
      <c r="E26" s="14" t="str">
        <f t="shared" si="0"/>
        <v/>
      </c>
    </row>
    <row r="27" spans="1:5">
      <c r="A27" s="14" t="s">
        <v>56</v>
      </c>
      <c r="B27" s="16">
        <v>33.26221195828505</v>
      </c>
      <c r="C27" s="16">
        <v>6.8653111888111873</v>
      </c>
      <c r="D27" s="22">
        <v>4.8449678453752378</v>
      </c>
      <c r="E27" s="14" t="str">
        <f t="shared" si="0"/>
        <v/>
      </c>
    </row>
    <row r="28" spans="1:5">
      <c r="A28" s="14" t="s">
        <v>57</v>
      </c>
      <c r="B28" s="16">
        <v>67.62001719582851</v>
      </c>
      <c r="C28" s="16">
        <v>13.128402097902095</v>
      </c>
      <c r="D28" s="22">
        <v>5.1506662190544974</v>
      </c>
      <c r="E28" s="14" t="str">
        <f t="shared" si="0"/>
        <v/>
      </c>
    </row>
    <row r="29" spans="1:5">
      <c r="A29" s="2" t="s">
        <v>58</v>
      </c>
      <c r="B29" s="19">
        <v>10.430048018539978</v>
      </c>
      <c r="C29" s="19">
        <v>3.4928776223776219</v>
      </c>
      <c r="D29" s="23">
        <v>2.9860903089528179</v>
      </c>
      <c r="E29" s="2" t="str">
        <f t="shared" si="0"/>
        <v/>
      </c>
    </row>
    <row r="32" spans="1:5">
      <c r="B32" s="1" t="s">
        <v>12</v>
      </c>
      <c r="C32" s="1" t="s">
        <v>13</v>
      </c>
    </row>
    <row r="33" spans="1:3">
      <c r="A33" s="20" t="s">
        <v>11</v>
      </c>
      <c r="B33" s="3">
        <v>0.8</v>
      </c>
      <c r="C33" s="3">
        <v>2.1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3"/>
  <sheetViews>
    <sheetView workbookViewId="0"/>
  </sheetViews>
  <sheetFormatPr baseColWidth="10" defaultColWidth="8.83203125" defaultRowHeight="12" x14ac:dyDescent="0"/>
  <cols>
    <col min="1" max="1" width="22.5" style="4" customWidth="1"/>
    <col min="2" max="2" width="13.5" style="4" bestFit="1" customWidth="1"/>
    <col min="3" max="3" width="13.5" style="4" customWidth="1"/>
    <col min="4" max="4" width="10.5" style="4" bestFit="1" customWidth="1"/>
    <col min="5" max="5" width="10.83203125" style="4" bestFit="1" customWidth="1"/>
    <col min="6" max="6" width="8.83203125" style="4"/>
    <col min="7" max="7" width="22.6640625" style="4" customWidth="1"/>
    <col min="8" max="16384" width="8.83203125" style="4"/>
  </cols>
  <sheetData>
    <row r="1" spans="1:5">
      <c r="A1" s="13" t="s">
        <v>0</v>
      </c>
      <c r="B1" s="15" t="s">
        <v>14</v>
      </c>
      <c r="C1" s="5" t="s">
        <v>59</v>
      </c>
      <c r="D1" s="5" t="s">
        <v>1</v>
      </c>
      <c r="E1" s="12">
        <v>42843</v>
      </c>
    </row>
    <row r="2" spans="1:5">
      <c r="A2" s="7" t="s">
        <v>2</v>
      </c>
      <c r="B2" s="8"/>
      <c r="C2" s="8"/>
      <c r="D2" s="8"/>
      <c r="E2" s="9"/>
    </row>
    <row r="3" spans="1:5">
      <c r="A3" s="6" t="s">
        <v>3</v>
      </c>
      <c r="B3" s="56" t="s">
        <v>10</v>
      </c>
      <c r="C3" s="57"/>
      <c r="D3" s="1" t="s">
        <v>4</v>
      </c>
      <c r="E3" s="10"/>
    </row>
    <row r="4" spans="1: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</row>
    <row r="5" spans="1:5">
      <c r="A5" s="1">
        <v>10</v>
      </c>
      <c r="B5" s="17">
        <v>101.99072412570192</v>
      </c>
      <c r="C5" s="18">
        <v>24.770505013673656</v>
      </c>
      <c r="D5" s="21">
        <v>4.1174261109897294</v>
      </c>
      <c r="E5" s="1" t="str">
        <f t="shared" ref="E5:E29" si="0">IF(B5&lt;$B$33,IF(C5&lt;$C$33,"C&lt;DL, N&lt;DL","C&lt;DL"),IF(C5&lt;$C$33,"N&lt;DL",""))</f>
        <v/>
      </c>
    </row>
    <row r="6" spans="1:5">
      <c r="A6" s="14">
        <v>11</v>
      </c>
      <c r="B6" s="24">
        <v>128.88793481922966</v>
      </c>
      <c r="C6" s="16">
        <v>29.370741659070195</v>
      </c>
      <c r="D6" s="22">
        <v>4.3883105273722913</v>
      </c>
      <c r="E6" s="14" t="str">
        <f t="shared" si="0"/>
        <v/>
      </c>
    </row>
    <row r="7" spans="1:5">
      <c r="A7" s="14">
        <v>12</v>
      </c>
      <c r="B7" s="16">
        <v>97.485988025810272</v>
      </c>
      <c r="C7" s="16">
        <v>23.355047584320875</v>
      </c>
      <c r="D7" s="22">
        <v>4.1740864656279397</v>
      </c>
      <c r="E7" s="14" t="str">
        <f t="shared" si="0"/>
        <v/>
      </c>
    </row>
    <row r="8" spans="1:5">
      <c r="A8" s="14" t="s">
        <v>60</v>
      </c>
      <c r="B8" s="16">
        <v>10.059119446359965</v>
      </c>
      <c r="C8" s="16">
        <v>5.6618297174111216</v>
      </c>
      <c r="D8" s="22">
        <v>1.7766552419311383</v>
      </c>
      <c r="E8" s="14" t="str">
        <f t="shared" si="0"/>
        <v/>
      </c>
    </row>
    <row r="9" spans="1:5">
      <c r="A9" s="14" t="s">
        <v>61</v>
      </c>
      <c r="B9" s="16">
        <v>9.1844134075460548</v>
      </c>
      <c r="C9" s="16">
        <v>3.5386435733819512</v>
      </c>
      <c r="D9" s="22">
        <v>2.5954615708211413</v>
      </c>
      <c r="E9" s="14" t="str">
        <f t="shared" si="0"/>
        <v/>
      </c>
    </row>
    <row r="10" spans="1:5">
      <c r="A10" s="1">
        <v>15</v>
      </c>
      <c r="B10" s="18">
        <v>75.443395847699747</v>
      </c>
      <c r="C10" s="18">
        <v>16.159805651777575</v>
      </c>
      <c r="D10" s="21">
        <v>4.6685831174832844</v>
      </c>
      <c r="E10" s="1" t="str">
        <f t="shared" si="0"/>
        <v/>
      </c>
    </row>
    <row r="11" spans="1:5">
      <c r="A11" s="14">
        <v>16</v>
      </c>
      <c r="B11" s="16">
        <v>65.515482307161861</v>
      </c>
      <c r="C11" s="16">
        <v>16.513670009115771</v>
      </c>
      <c r="D11" s="22">
        <v>3.9673484011123161</v>
      </c>
      <c r="E11" s="14" t="str">
        <f t="shared" si="0"/>
        <v/>
      </c>
    </row>
    <row r="12" spans="1:5">
      <c r="A12" s="14">
        <v>17</v>
      </c>
      <c r="B12" s="16">
        <v>72.381924711851056</v>
      </c>
      <c r="C12" s="16">
        <v>14.508438650865999</v>
      </c>
      <c r="D12" s="22">
        <v>4.9889534259105561</v>
      </c>
      <c r="E12" s="14" t="str">
        <f t="shared" si="0"/>
        <v/>
      </c>
    </row>
    <row r="13" spans="1:5">
      <c r="A13" s="14">
        <v>18</v>
      </c>
      <c r="B13" s="16">
        <v>10.01538414441927</v>
      </c>
      <c r="C13" s="16">
        <v>2.3590957155879675</v>
      </c>
      <c r="D13" s="16">
        <v>4.2454335694145815</v>
      </c>
      <c r="E13" s="14" t="str">
        <f t="shared" si="0"/>
        <v>N&lt;DL</v>
      </c>
    </row>
    <row r="14" spans="1:5">
      <c r="A14" s="14">
        <v>19</v>
      </c>
      <c r="B14" s="16">
        <v>90.269663205595521</v>
      </c>
      <c r="C14" s="16">
        <v>20.760042297174113</v>
      </c>
      <c r="D14" s="22">
        <v>4.3482408134536001</v>
      </c>
      <c r="E14" s="14" t="str">
        <f t="shared" si="0"/>
        <v/>
      </c>
    </row>
    <row r="15" spans="1:5">
      <c r="A15" s="1">
        <v>20</v>
      </c>
      <c r="B15" s="18">
        <v>86.595897842577102</v>
      </c>
      <c r="C15" s="18">
        <v>17.811172652689155</v>
      </c>
      <c r="D15" s="21">
        <v>4.861886386211788</v>
      </c>
      <c r="E15" s="1" t="str">
        <f t="shared" si="0"/>
        <v/>
      </c>
    </row>
    <row r="16" spans="1:5">
      <c r="A16" s="14">
        <v>21</v>
      </c>
      <c r="B16" s="16">
        <v>91.188104546350118</v>
      </c>
      <c r="C16" s="16">
        <v>18.636856153144944</v>
      </c>
      <c r="D16" s="22">
        <v>4.8928909359512467</v>
      </c>
      <c r="E16" s="14" t="str">
        <f t="shared" si="0"/>
        <v/>
      </c>
    </row>
    <row r="17" spans="1:5">
      <c r="A17" s="14">
        <v>22</v>
      </c>
      <c r="B17" s="24">
        <v>113.53684383804553</v>
      </c>
      <c r="C17" s="16">
        <v>26.893691157702829</v>
      </c>
      <c r="D17" s="22">
        <v>4.2216906252203525</v>
      </c>
      <c r="E17" s="14" t="str">
        <f t="shared" si="0"/>
        <v/>
      </c>
    </row>
    <row r="18" spans="1:5">
      <c r="A18" s="14">
        <v>23</v>
      </c>
      <c r="B18" s="24">
        <v>122.24016892424393</v>
      </c>
      <c r="C18" s="16">
        <v>29.016877301731999</v>
      </c>
      <c r="D18" s="16">
        <v>4.2127265333595183</v>
      </c>
      <c r="E18" s="14" t="str">
        <f t="shared" si="0"/>
        <v/>
      </c>
    </row>
    <row r="19" spans="1:5">
      <c r="A19" s="14">
        <v>24</v>
      </c>
      <c r="B19" s="24">
        <v>103.78387150527043</v>
      </c>
      <c r="C19" s="16">
        <v>23.826866727438471</v>
      </c>
      <c r="D19" s="22">
        <v>4.3557498639028065</v>
      </c>
      <c r="E19" s="14" t="str">
        <f t="shared" si="0"/>
        <v/>
      </c>
    </row>
    <row r="20" spans="1:5">
      <c r="A20" s="1">
        <v>26</v>
      </c>
      <c r="B20" s="18">
        <v>91.537986961875689</v>
      </c>
      <c r="C20" s="18">
        <v>21.113906654512309</v>
      </c>
      <c r="D20" s="21">
        <v>4.335435808243135</v>
      </c>
      <c r="E20" s="1" t="str">
        <f t="shared" si="0"/>
        <v/>
      </c>
    </row>
    <row r="21" spans="1:5">
      <c r="A21" s="14">
        <v>27</v>
      </c>
      <c r="B21" s="16">
        <v>85.904896109474095</v>
      </c>
      <c r="C21" s="16">
        <v>16.909941564561734</v>
      </c>
      <c r="D21" s="22">
        <v>5.0801415121093916</v>
      </c>
      <c r="E21" s="14" t="str">
        <f t="shared" si="0"/>
        <v/>
      </c>
    </row>
    <row r="22" spans="1:5">
      <c r="A22" s="14">
        <v>29</v>
      </c>
      <c r="B22" s="24">
        <v>118.79997135793836</v>
      </c>
      <c r="C22" s="16">
        <v>24.036274081055609</v>
      </c>
      <c r="D22" s="22">
        <v>4.9425285698323584</v>
      </c>
      <c r="E22" s="14" t="str">
        <f t="shared" si="0"/>
        <v/>
      </c>
    </row>
    <row r="23" spans="1:5">
      <c r="A23" s="14">
        <v>30</v>
      </c>
      <c r="B23" s="24">
        <v>114.14459355241472</v>
      </c>
      <c r="C23" s="16">
        <v>23.915488784165881</v>
      </c>
      <c r="D23" s="22">
        <v>4.7728313053751297</v>
      </c>
      <c r="E23" s="14" t="str">
        <f t="shared" si="0"/>
        <v/>
      </c>
    </row>
    <row r="24" spans="1:5">
      <c r="A24" s="14">
        <v>31</v>
      </c>
      <c r="B24" s="16">
        <v>8.432382440193777</v>
      </c>
      <c r="C24" s="16">
        <v>1.9325647502356267</v>
      </c>
      <c r="D24" s="22">
        <v>4.3633117281921159</v>
      </c>
      <c r="E24" s="14" t="str">
        <f t="shared" si="0"/>
        <v>N&lt;DL</v>
      </c>
    </row>
    <row r="25" spans="1:5">
      <c r="A25" s="1">
        <v>32</v>
      </c>
      <c r="B25" s="18">
        <v>6.9391480497427951</v>
      </c>
      <c r="C25" s="18">
        <v>1.2078529688972668</v>
      </c>
      <c r="D25" s="21">
        <v>5.7450271087862852</v>
      </c>
      <c r="E25" s="1" t="str">
        <f t="shared" si="0"/>
        <v>N&lt;DL</v>
      </c>
    </row>
    <row r="26" spans="1:5">
      <c r="A26" s="14">
        <v>41</v>
      </c>
      <c r="B26" s="24">
        <v>600.67549288817861</v>
      </c>
      <c r="C26" s="16">
        <v>89.38111969839774</v>
      </c>
      <c r="D26" s="22">
        <v>6.7203845164958969</v>
      </c>
      <c r="E26" s="14" t="str">
        <f t="shared" si="0"/>
        <v/>
      </c>
    </row>
    <row r="27" spans="1:5">
      <c r="A27" s="14">
        <v>42</v>
      </c>
      <c r="B27" s="24">
        <v>233.69118210557858</v>
      </c>
      <c r="C27" s="16">
        <v>51.816892365692745</v>
      </c>
      <c r="D27" s="22">
        <v>4.5099420562762713</v>
      </c>
      <c r="E27" s="14" t="str">
        <f t="shared" si="0"/>
        <v/>
      </c>
    </row>
    <row r="28" spans="1:5">
      <c r="A28" s="14">
        <v>43</v>
      </c>
      <c r="B28" s="24">
        <v>437.78118835339359</v>
      </c>
      <c r="C28" s="16">
        <v>91.55525504241281</v>
      </c>
      <c r="D28" s="22">
        <v>4.7816063441753531</v>
      </c>
      <c r="E28" s="14" t="str">
        <f t="shared" si="0"/>
        <v/>
      </c>
    </row>
    <row r="29" spans="1:5">
      <c r="A29" s="2">
        <v>44</v>
      </c>
      <c r="B29" s="19">
        <v>10.672234025870248</v>
      </c>
      <c r="C29" s="19">
        <v>3.1404177191328935</v>
      </c>
      <c r="D29" s="23">
        <v>3.3983485575342436</v>
      </c>
      <c r="E29" s="2" t="str">
        <f t="shared" si="0"/>
        <v/>
      </c>
    </row>
    <row r="32" spans="1:5">
      <c r="B32" s="1" t="s">
        <v>12</v>
      </c>
      <c r="C32" s="1" t="s">
        <v>13</v>
      </c>
    </row>
    <row r="33" spans="1:3">
      <c r="A33" s="20" t="s">
        <v>11</v>
      </c>
      <c r="B33" s="3">
        <v>0.5</v>
      </c>
      <c r="C33" s="3">
        <v>2.6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2" x14ac:dyDescent="0"/>
  <cols>
    <col min="1" max="16384" width="10.83203125" style="25"/>
  </cols>
  <sheetData>
    <row r="3" spans="1:9" ht="13" thickBot="1"/>
    <row r="4" spans="1:9" ht="15" customHeight="1" thickBot="1">
      <c r="A4" s="26"/>
      <c r="B4" s="27" t="s">
        <v>16</v>
      </c>
      <c r="C4" s="27" t="s">
        <v>17</v>
      </c>
      <c r="D4" s="27" t="s">
        <v>18</v>
      </c>
      <c r="E4" s="28"/>
    </row>
    <row r="5" spans="1:9" ht="15" customHeight="1">
      <c r="A5" s="29" t="s">
        <v>19</v>
      </c>
      <c r="B5" s="30">
        <f>B22</f>
        <v>17.285832349065515</v>
      </c>
      <c r="C5" s="31">
        <f>G21</f>
        <v>22.828766802726989</v>
      </c>
      <c r="D5" s="32">
        <f>B5/C5</f>
        <v>0.7571951870392164</v>
      </c>
      <c r="E5" s="33"/>
    </row>
    <row r="6" spans="1:9" ht="15" customHeight="1">
      <c r="A6" s="34" t="s">
        <v>20</v>
      </c>
      <c r="B6" s="35">
        <f>C22</f>
        <v>178.69527134202517</v>
      </c>
      <c r="C6" s="36">
        <f>H21</f>
        <v>69.694696415415393</v>
      </c>
      <c r="D6" s="32">
        <f>B6/C6</f>
        <v>2.5639723039599973</v>
      </c>
    </row>
    <row r="7" spans="1:9" ht="15" customHeight="1">
      <c r="A7" s="34" t="s">
        <v>21</v>
      </c>
      <c r="B7" s="35">
        <f>D22</f>
        <v>17.824140933015535</v>
      </c>
      <c r="C7" s="36">
        <f>I21</f>
        <v>8.3474063472085014</v>
      </c>
      <c r="D7" s="32">
        <f>B7/C7</f>
        <v>2.1352909145217538</v>
      </c>
      <c r="E7" s="37"/>
    </row>
    <row r="9" spans="1:9">
      <c r="A9" s="38"/>
    </row>
    <row r="10" spans="1:9">
      <c r="A10" s="58" t="s">
        <v>22</v>
      </c>
      <c r="B10" s="25" t="s">
        <v>23</v>
      </c>
      <c r="C10" s="25" t="s">
        <v>24</v>
      </c>
      <c r="D10" s="25" t="s">
        <v>25</v>
      </c>
      <c r="F10" s="25" t="s">
        <v>26</v>
      </c>
      <c r="G10" s="25" t="s">
        <v>27</v>
      </c>
      <c r="H10" s="25" t="s">
        <v>28</v>
      </c>
      <c r="I10" s="25" t="s">
        <v>29</v>
      </c>
    </row>
    <row r="11" spans="1:9" ht="14">
      <c r="A11" s="58"/>
      <c r="B11">
        <f>[1]calc!C9</f>
        <v>23</v>
      </c>
      <c r="C11">
        <f>[1]calc!D9</f>
        <v>214</v>
      </c>
      <c r="D11">
        <f>[1]calc!E9</f>
        <v>110</v>
      </c>
      <c r="G11" s="39">
        <f>[1]calc!I11</f>
        <v>22.879343611104694</v>
      </c>
      <c r="H11" s="39">
        <f>[1]calc!J11</f>
        <v>70.803768045020803</v>
      </c>
      <c r="I11" s="39">
        <f>[1]calc!K11</f>
        <v>8.3739122918227391</v>
      </c>
    </row>
    <row r="12" spans="1:9" ht="14">
      <c r="A12" s="40"/>
      <c r="B12">
        <f>[1]calc!C14</f>
        <v>25</v>
      </c>
      <c r="C12">
        <f>[1]calc!D14</f>
        <v>358</v>
      </c>
      <c r="D12">
        <f>[1]calc!E14</f>
        <v>119</v>
      </c>
      <c r="G12" s="39">
        <f>[1]calc!I12</f>
        <v>22.741965071864605</v>
      </c>
      <c r="H12" s="39">
        <f>[1]calc!J12</f>
        <v>71.036474010168263</v>
      </c>
      <c r="I12" s="39">
        <f>[1]calc!K12</f>
        <v>8.4006188657351455</v>
      </c>
    </row>
    <row r="13" spans="1:9" ht="14">
      <c r="A13" s="40"/>
      <c r="B13">
        <f>[1]calc!C31</f>
        <v>13</v>
      </c>
      <c r="C13">
        <f>[1]calc!D31</f>
        <v>352</v>
      </c>
      <c r="D13">
        <f>[1]calc!E31</f>
        <v>103</v>
      </c>
      <c r="G13" s="39">
        <f>[1]calc!P13</f>
        <v>22.835793603868424</v>
      </c>
      <c r="H13" s="39">
        <f>[1]calc!Q13</f>
        <v>71.082678039895157</v>
      </c>
      <c r="I13" s="39">
        <f>[1]calc!R13</f>
        <v>8.344581515313223</v>
      </c>
    </row>
    <row r="14" spans="1:9" ht="14">
      <c r="A14" s="40"/>
      <c r="B14" s="41">
        <f>[1]calc!C33</f>
        <v>22</v>
      </c>
      <c r="C14" s="41">
        <f>[1]calc!D33</f>
        <v>318</v>
      </c>
      <c r="D14" s="41">
        <f>[1]calc!E33</f>
        <v>113</v>
      </c>
      <c r="G14" s="39">
        <f>[1]calc!I32</f>
        <v>22.818686891655922</v>
      </c>
      <c r="H14" s="39">
        <f>[1]calc!J32</f>
        <v>67.38903891621753</v>
      </c>
      <c r="I14" s="39">
        <f>[1]calc!K32</f>
        <v>8.3026098063692064</v>
      </c>
    </row>
    <row r="15" spans="1:9" ht="14">
      <c r="A15" s="40"/>
      <c r="B15" s="41">
        <f>[1]calc!C43</f>
        <v>13</v>
      </c>
      <c r="C15" s="41">
        <f>[1]calc!D43</f>
        <v>343</v>
      </c>
      <c r="D15" s="41">
        <f>[1]calc!E43</f>
        <v>108</v>
      </c>
      <c r="G15" s="39">
        <f>[1]calc!I44</f>
        <v>22.868044835141298</v>
      </c>
      <c r="H15" s="39">
        <f>[1]calc!J44</f>
        <v>68.161523065775214</v>
      </c>
      <c r="I15" s="39">
        <f>[1]calc!K44</f>
        <v>8.3153092568021965</v>
      </c>
    </row>
    <row r="16" spans="1:9" ht="14">
      <c r="A16" s="40"/>
      <c r="B16" s="41"/>
      <c r="C16" s="41"/>
      <c r="D16" s="41"/>
      <c r="G16" s="39"/>
      <c r="H16" s="39"/>
      <c r="I16" s="39"/>
    </row>
    <row r="17" spans="1:9" ht="14">
      <c r="A17" s="40"/>
      <c r="B17" s="41"/>
      <c r="C17" s="41"/>
      <c r="D17" s="41"/>
      <c r="G17" s="39"/>
      <c r="H17" s="39"/>
      <c r="I17" s="39"/>
    </row>
    <row r="18" spans="1:9" ht="14">
      <c r="B18" s="41"/>
      <c r="C18" s="41"/>
      <c r="D18" s="41"/>
      <c r="G18" s="39"/>
      <c r="H18" s="39"/>
      <c r="I18" s="39"/>
    </row>
    <row r="19" spans="1:9" ht="14">
      <c r="F19" s="42"/>
      <c r="G19" s="39"/>
      <c r="H19" s="39"/>
      <c r="I19" s="39"/>
    </row>
    <row r="20" spans="1:9">
      <c r="F20" s="42"/>
      <c r="G20" s="43"/>
      <c r="H20" s="43"/>
      <c r="I20" s="33"/>
    </row>
    <row r="21" spans="1:9">
      <c r="A21" s="44" t="s">
        <v>30</v>
      </c>
      <c r="B21" s="45">
        <f>STDEV(B11:B20)</f>
        <v>5.7619441163551723</v>
      </c>
      <c r="C21" s="45">
        <f>STDEV(C11:C20)</f>
        <v>59.565090447341724</v>
      </c>
      <c r="D21" s="45">
        <f>STDEV(D11:D20)</f>
        <v>5.9413803110051786</v>
      </c>
      <c r="F21" s="44" t="s">
        <v>31</v>
      </c>
      <c r="G21" s="46">
        <f>AVERAGE(G11:G20)</f>
        <v>22.828766802726989</v>
      </c>
      <c r="H21" s="46">
        <f>AVERAGE(H11:H20)</f>
        <v>69.694696415415393</v>
      </c>
      <c r="I21" s="46">
        <f>AVERAGE(I11:I20)</f>
        <v>8.3474063472085014</v>
      </c>
    </row>
    <row r="22" spans="1:9">
      <c r="A22" s="42" t="s">
        <v>32</v>
      </c>
      <c r="B22" s="47">
        <f>3*B21</f>
        <v>17.285832349065515</v>
      </c>
      <c r="C22" s="47">
        <f>3*C21</f>
        <v>178.69527134202517</v>
      </c>
      <c r="D22" s="47">
        <f>3*D21</f>
        <v>17.824140933015535</v>
      </c>
      <c r="G22" s="48"/>
      <c r="H22" s="48"/>
      <c r="I22" s="48"/>
    </row>
    <row r="23" spans="1:9">
      <c r="A23" s="42" t="s">
        <v>33</v>
      </c>
      <c r="B23" s="49">
        <f>AVERAGE(B11:B20)</f>
        <v>19.2</v>
      </c>
      <c r="C23" s="49">
        <f>AVERAGE(C11:C20)</f>
        <v>317</v>
      </c>
      <c r="D23" s="49">
        <f>AVERAGE(D11:D20)</f>
        <v>110.6</v>
      </c>
      <c r="G23" s="50"/>
      <c r="H23" s="50"/>
      <c r="I23" s="50"/>
    </row>
    <row r="24" spans="1:9">
      <c r="A24" s="42"/>
      <c r="B24" s="42"/>
      <c r="C24" s="42"/>
      <c r="D24" s="42"/>
    </row>
    <row r="31" spans="1:9">
      <c r="E31" s="42"/>
    </row>
    <row r="32" spans="1:9">
      <c r="E32" s="42"/>
    </row>
    <row r="33" spans="5:5">
      <c r="E33" s="42"/>
    </row>
    <row r="34" spans="5:5">
      <c r="E34" s="42"/>
    </row>
    <row r="35" spans="5:5">
      <c r="E35" s="42"/>
    </row>
  </sheetData>
  <mergeCells count="1">
    <mergeCell ref="A10:A11"/>
  </mergeCells>
  <pageMargins left="0.75" right="0.75" top="1" bottom="1" header="0.5" footer="0.5"/>
  <pageSetup scale="93" orientation="portrait"/>
  <headerFooter alignWithMargins="0"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2" x14ac:dyDescent="0"/>
  <cols>
    <col min="1" max="16384" width="10.83203125" style="25"/>
  </cols>
  <sheetData>
    <row r="3" spans="1:9" ht="13" thickBot="1"/>
    <row r="4" spans="1:9" ht="15" customHeight="1" thickBot="1">
      <c r="A4" s="26"/>
      <c r="B4" s="27" t="s">
        <v>16</v>
      </c>
      <c r="C4" s="27" t="s">
        <v>17</v>
      </c>
      <c r="D4" s="27" t="s">
        <v>18</v>
      </c>
      <c r="E4" s="28"/>
    </row>
    <row r="5" spans="1:9" ht="15" customHeight="1">
      <c r="A5" s="29" t="s">
        <v>19</v>
      </c>
      <c r="B5" s="30">
        <f>B22</f>
        <v>12.074767078498862</v>
      </c>
      <c r="C5" s="31">
        <f>G21</f>
        <v>23.205437150572429</v>
      </c>
      <c r="D5" s="32">
        <f>B5/C5</f>
        <v>0.52034215085670144</v>
      </c>
      <c r="E5" s="33"/>
    </row>
    <row r="6" spans="1:9" ht="15" customHeight="1">
      <c r="A6" s="34" t="s">
        <v>20</v>
      </c>
      <c r="B6" s="35">
        <f>C22</f>
        <v>176.73794159715672</v>
      </c>
      <c r="C6" s="36">
        <f>H21</f>
        <v>71.0315469035191</v>
      </c>
      <c r="D6" s="32">
        <f>B6/C6</f>
        <v>2.4881612368264592</v>
      </c>
    </row>
    <row r="7" spans="1:9" ht="15" customHeight="1">
      <c r="A7" s="34" t="s">
        <v>21</v>
      </c>
      <c r="B7" s="35">
        <f>D22</f>
        <v>21.695621678117451</v>
      </c>
      <c r="C7" s="36">
        <f>I21</f>
        <v>8.5190226554841129</v>
      </c>
      <c r="D7" s="32">
        <f>B7/C7</f>
        <v>2.5467266088500087</v>
      </c>
      <c r="E7" s="37"/>
    </row>
    <row r="9" spans="1:9">
      <c r="A9" s="38"/>
    </row>
    <row r="10" spans="1:9">
      <c r="A10" s="58" t="s">
        <v>22</v>
      </c>
      <c r="B10" s="25" t="s">
        <v>23</v>
      </c>
      <c r="C10" s="25" t="s">
        <v>24</v>
      </c>
      <c r="D10" s="25" t="s">
        <v>25</v>
      </c>
      <c r="F10" s="25" t="s">
        <v>26</v>
      </c>
      <c r="G10" s="25" t="s">
        <v>27</v>
      </c>
      <c r="H10" s="25" t="s">
        <v>28</v>
      </c>
      <c r="I10" s="25" t="s">
        <v>29</v>
      </c>
    </row>
    <row r="11" spans="1:9" ht="14">
      <c r="A11" s="58"/>
      <c r="B11">
        <f>[2]calc!C9</f>
        <v>11</v>
      </c>
      <c r="C11">
        <f>[2]calc!D9</f>
        <v>226</v>
      </c>
      <c r="D11">
        <f>[2]calc!E9</f>
        <v>89</v>
      </c>
      <c r="G11" s="52">
        <f>[2]calc!I11</f>
        <v>22.864824423894156</v>
      </c>
      <c r="H11" s="52">
        <f>[2]calc!J11</f>
        <v>71.30592700688122</v>
      </c>
      <c r="I11" s="52">
        <f>[2]calc!K11</f>
        <v>8.4778247308271322</v>
      </c>
    </row>
    <row r="12" spans="1:9" ht="14">
      <c r="A12" s="51"/>
      <c r="B12">
        <f>[2]calc!C14</f>
        <v>20</v>
      </c>
      <c r="C12">
        <f>[2]calc!D14</f>
        <v>345</v>
      </c>
      <c r="D12">
        <f>[2]calc!E14</f>
        <v>102</v>
      </c>
      <c r="G12" s="52">
        <f>[2]calc!I12</f>
        <v>24.872946052259611</v>
      </c>
      <c r="H12" s="52">
        <f>[2]calc!J12</f>
        <v>77.983013834134312</v>
      </c>
      <c r="I12" s="52">
        <f>[2]calc!K12</f>
        <v>9.1525113474191624</v>
      </c>
    </row>
    <row r="13" spans="1:9" ht="14">
      <c r="A13" s="51"/>
      <c r="B13">
        <f>[2]calc!C32</f>
        <v>14</v>
      </c>
      <c r="C13">
        <f>[2]calc!D32</f>
        <v>373</v>
      </c>
      <c r="D13">
        <f>[2]calc!E32</f>
        <v>106</v>
      </c>
      <c r="G13" s="52">
        <f>[2]calc!P13</f>
        <v>22.784179851308352</v>
      </c>
      <c r="H13" s="52">
        <f>[2]calc!Q13</f>
        <v>71.850533680236438</v>
      </c>
      <c r="I13" s="52">
        <f>[2]calc!R13</f>
        <v>8.4759407133104006</v>
      </c>
    </row>
    <row r="14" spans="1:9" ht="14">
      <c r="A14" s="51"/>
      <c r="B14" s="53">
        <f>[2]calc!C34</f>
        <v>20</v>
      </c>
      <c r="C14" s="53">
        <f>[2]calc!D34</f>
        <v>312</v>
      </c>
      <c r="D14" s="53">
        <f>[2]calc!E34</f>
        <v>99</v>
      </c>
      <c r="G14" s="52">
        <f>[2]calc!I33</f>
        <v>22.769365758935837</v>
      </c>
      <c r="H14" s="52">
        <f>[2]calc!J33</f>
        <v>67.009868353680062</v>
      </c>
      <c r="I14" s="52">
        <f>[2]calc!K33</f>
        <v>8.2791533882883925</v>
      </c>
    </row>
    <row r="15" spans="1:9" ht="14">
      <c r="A15" s="51"/>
      <c r="B15" s="53">
        <f>[2]calc!C44</f>
        <v>14</v>
      </c>
      <c r="C15" s="53">
        <f>[2]calc!D44</f>
        <v>360</v>
      </c>
      <c r="D15" s="53">
        <f>[2]calc!E44</f>
        <v>107</v>
      </c>
      <c r="G15" s="52">
        <f>[2]calc!I45</f>
        <v>22.735869666464183</v>
      </c>
      <c r="H15" s="52">
        <f>[2]calc!J45</f>
        <v>67.008391642663497</v>
      </c>
      <c r="I15" s="52">
        <f>[2]calc!K45</f>
        <v>8.2096830975754749</v>
      </c>
    </row>
    <row r="16" spans="1:9" ht="14">
      <c r="A16" s="51"/>
      <c r="B16" s="53"/>
      <c r="C16" s="53"/>
      <c r="D16" s="53"/>
      <c r="G16" s="52"/>
      <c r="H16" s="52"/>
      <c r="I16" s="52"/>
    </row>
    <row r="17" spans="1:9" ht="14">
      <c r="A17" s="51"/>
      <c r="B17" s="53"/>
      <c r="C17" s="53"/>
      <c r="D17" s="53"/>
      <c r="G17" s="52"/>
      <c r="H17" s="52"/>
      <c r="I17" s="52"/>
    </row>
    <row r="18" spans="1:9" ht="14">
      <c r="B18" s="53"/>
      <c r="C18" s="53"/>
      <c r="D18" s="53"/>
      <c r="G18" s="52"/>
      <c r="H18" s="52"/>
      <c r="I18" s="52"/>
    </row>
    <row r="19" spans="1:9" ht="14">
      <c r="F19" s="42"/>
      <c r="G19" s="52"/>
      <c r="H19" s="52"/>
      <c r="I19" s="52"/>
    </row>
    <row r="20" spans="1:9">
      <c r="F20" s="42"/>
      <c r="G20" s="43"/>
      <c r="H20" s="43"/>
      <c r="I20" s="33"/>
    </row>
    <row r="21" spans="1:9">
      <c r="A21" s="44" t="s">
        <v>30</v>
      </c>
      <c r="B21" s="45">
        <f>STDEV(B11:B20)</f>
        <v>4.0249223594996204</v>
      </c>
      <c r="C21" s="45">
        <f>STDEV(C11:C20)</f>
        <v>58.912647199052238</v>
      </c>
      <c r="D21" s="45">
        <f>STDEV(D11:D20)</f>
        <v>7.231873892705817</v>
      </c>
      <c r="F21" s="44" t="s">
        <v>31</v>
      </c>
      <c r="G21" s="46">
        <f>AVERAGE(G11:G20)</f>
        <v>23.205437150572429</v>
      </c>
      <c r="H21" s="46">
        <f>AVERAGE(H11:H20)</f>
        <v>71.0315469035191</v>
      </c>
      <c r="I21" s="46">
        <f>AVERAGE(I11:I20)</f>
        <v>8.5190226554841129</v>
      </c>
    </row>
    <row r="22" spans="1:9">
      <c r="A22" s="42" t="s">
        <v>32</v>
      </c>
      <c r="B22" s="54">
        <f>3*B21</f>
        <v>12.074767078498862</v>
      </c>
      <c r="C22" s="54">
        <f>3*C21</f>
        <v>176.73794159715672</v>
      </c>
      <c r="D22" s="54">
        <f>3*D21</f>
        <v>21.695621678117451</v>
      </c>
      <c r="G22" s="48"/>
      <c r="H22" s="48"/>
      <c r="I22" s="48"/>
    </row>
    <row r="23" spans="1:9">
      <c r="A23" s="42" t="s">
        <v>33</v>
      </c>
      <c r="B23" s="49">
        <f>AVERAGE(B11:B20)</f>
        <v>15.8</v>
      </c>
      <c r="C23" s="49">
        <f>AVERAGE(C11:C20)</f>
        <v>323.2</v>
      </c>
      <c r="D23" s="49">
        <f>AVERAGE(D11:D20)</f>
        <v>100.6</v>
      </c>
      <c r="G23" s="55"/>
      <c r="H23" s="55"/>
      <c r="I23" s="55"/>
    </row>
    <row r="24" spans="1:9">
      <c r="A24" s="42"/>
      <c r="B24" s="42"/>
      <c r="C24" s="42"/>
      <c r="D24" s="42"/>
    </row>
    <row r="31" spans="1:9">
      <c r="E31" s="42"/>
    </row>
    <row r="32" spans="1:9">
      <c r="E32" s="42"/>
    </row>
    <row r="33" spans="5:5">
      <c r="E33" s="42"/>
    </row>
    <row r="34" spans="5:5">
      <c r="E34" s="42"/>
    </row>
    <row r="35" spans="5:5">
      <c r="E35" s="42"/>
    </row>
  </sheetData>
  <mergeCells count="1">
    <mergeCell ref="A10:A11"/>
  </mergeCells>
  <pageMargins left="0.75" right="0.75" top="1" bottom="1" header="0.5" footer="0.5"/>
  <pageSetup scale="93" orientation="portrait"/>
  <headerFooter alignWithMargins="0"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p1</vt:lpstr>
      <vt:lpstr>p2</vt:lpstr>
      <vt:lpstr>DL calc</vt:lpstr>
      <vt:lpstr>DL calc p2</vt:lpstr>
    </vt:vector>
  </TitlesOfParts>
  <Company>MSI Analytical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Susan Becker</cp:lastModifiedBy>
  <cp:lastPrinted>2017-04-18T19:00:31Z</cp:lastPrinted>
  <dcterms:created xsi:type="dcterms:W3CDTF">2009-01-28T16:55:40Z</dcterms:created>
  <dcterms:modified xsi:type="dcterms:W3CDTF">2017-05-03T19:49:39Z</dcterms:modified>
</cp:coreProperties>
</file>