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810"/>
  <workbookPr showInkAnnotation="0" autoCompressPictures="0"/>
  <mc:AlternateContent xmlns:mc="http://schemas.openxmlformats.org/markup-compatibility/2006">
    <mc:Choice Requires="x15">
      <x15ac:absPath xmlns:x15ac="http://schemas.microsoft.com/office/spreadsheetml/2010/11/ac" url="/Users/nils/Data/SOCCOM/cruises/13_NBP17-01/"/>
    </mc:Choice>
  </mc:AlternateContent>
  <bookViews>
    <workbookView xWindow="20" yWindow="540" windowWidth="28320" windowHeight="19340"/>
  </bookViews>
  <sheets>
    <sheet name="Report" sheetId="47" r:id="rId1"/>
    <sheet name="Analysis precision" sheetId="59" r:id="rId2"/>
    <sheet name="Replicate filter precision" sheetId="60" r:id="rId3"/>
    <sheet name="Effective LOQ" sheetId="46" r:id="rId4"/>
    <sheet name="SS from clients" sheetId="45" r:id="rId5"/>
    <sheet name="information" sheetId="56" r:id="rId6"/>
  </sheets>
  <calcPr calcId="150001"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Y13" i="47" l="1"/>
  <c r="Y14" i="47"/>
  <c r="Y1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Y56" i="47"/>
  <c r="Y57" i="47"/>
  <c r="Y58" i="47"/>
  <c r="Y59" i="47"/>
  <c r="Y60" i="47"/>
  <c r="Y61" i="47"/>
  <c r="Y62" i="47"/>
  <c r="Y63" i="47"/>
  <c r="Y64" i="47"/>
  <c r="Y12" i="47"/>
  <c r="R67" i="47"/>
  <c r="P67" i="47"/>
  <c r="Q66" i="47"/>
  <c r="R66" i="47"/>
  <c r="P66" i="47"/>
  <c r="AU22" i="47"/>
  <c r="AV45" i="47"/>
  <c r="Z42" i="47"/>
  <c r="AA42" i="47"/>
  <c r="AB42" i="47"/>
  <c r="AC42" i="47"/>
  <c r="AD42" i="47"/>
  <c r="AE42" i="47"/>
  <c r="AF42" i="47"/>
  <c r="AG42" i="47"/>
  <c r="AH42" i="47"/>
  <c r="AI42" i="47"/>
  <c r="AJ42" i="47"/>
  <c r="AK42" i="47"/>
  <c r="AL42" i="47"/>
  <c r="AM42" i="47"/>
  <c r="AN42" i="47"/>
  <c r="AO42" i="47"/>
  <c r="AP42" i="47"/>
  <c r="AQ42" i="47"/>
  <c r="AR42" i="47"/>
  <c r="AS42" i="47"/>
  <c r="AT42" i="47"/>
  <c r="AU42" i="47"/>
  <c r="AV42" i="47"/>
  <c r="AW42" i="47"/>
  <c r="AX42" i="47"/>
  <c r="AY42" i="47"/>
  <c r="AZ42" i="47"/>
  <c r="BA42" i="47"/>
  <c r="BB42" i="47"/>
  <c r="BC42" i="47"/>
  <c r="BD42" i="47"/>
  <c r="BE42" i="47"/>
  <c r="BF42" i="47"/>
  <c r="BG42" i="47"/>
  <c r="BH42" i="47"/>
  <c r="BI42" i="47"/>
  <c r="BJ42" i="47"/>
  <c r="BK42" i="47"/>
  <c r="BL42" i="47"/>
  <c r="BM42" i="47"/>
  <c r="BN42" i="47"/>
  <c r="X42" i="47"/>
  <c r="BN64" i="47"/>
  <c r="BM64" i="47"/>
  <c r="BL64" i="47"/>
  <c r="BK64" i="47"/>
  <c r="BJ64" i="47"/>
  <c r="BI64" i="47"/>
  <c r="BH64" i="47"/>
  <c r="BG64" i="47"/>
  <c r="BF64" i="47"/>
  <c r="BE64" i="47"/>
  <c r="BD64" i="47"/>
  <c r="BC64" i="47"/>
  <c r="BB64" i="47"/>
  <c r="BA64" i="47"/>
  <c r="AZ64" i="47"/>
  <c r="AY64" i="47"/>
  <c r="AX64" i="47"/>
  <c r="AW64" i="47"/>
  <c r="AV64" i="47"/>
  <c r="AU64" i="47"/>
  <c r="AT64" i="47"/>
  <c r="AS64" i="47"/>
  <c r="AR64" i="47"/>
  <c r="AQ64" i="47"/>
  <c r="AP64" i="47"/>
  <c r="AO64" i="47"/>
  <c r="AN64" i="47"/>
  <c r="AM64" i="47"/>
  <c r="AL64" i="47"/>
  <c r="AK64" i="47"/>
  <c r="AJ64" i="47"/>
  <c r="AI64" i="47"/>
  <c r="AH64" i="47"/>
  <c r="AG64" i="47"/>
  <c r="AF64" i="47"/>
  <c r="AE64" i="47"/>
  <c r="AD64" i="47"/>
  <c r="AC64" i="47"/>
  <c r="AB64" i="47"/>
  <c r="AA64" i="47"/>
  <c r="Z64" i="47"/>
  <c r="X64" i="47"/>
  <c r="BN60" i="47"/>
  <c r="BM60" i="47"/>
  <c r="BL60" i="47"/>
  <c r="BK60" i="47"/>
  <c r="BJ60" i="47"/>
  <c r="BI60" i="47"/>
  <c r="BH60" i="47"/>
  <c r="BG60" i="47"/>
  <c r="BF60" i="47"/>
  <c r="BE60" i="47"/>
  <c r="BD60" i="47"/>
  <c r="BC60" i="47"/>
  <c r="BB60" i="47"/>
  <c r="BA60" i="47"/>
  <c r="AZ60" i="47"/>
  <c r="AY60" i="47"/>
  <c r="AX60" i="47"/>
  <c r="AW60" i="47"/>
  <c r="AV60" i="47"/>
  <c r="AU60" i="47"/>
  <c r="AT60" i="47"/>
  <c r="AS60" i="47"/>
  <c r="AR60" i="47"/>
  <c r="AQ60" i="47"/>
  <c r="AP60" i="47"/>
  <c r="AO60" i="47"/>
  <c r="AN60" i="47"/>
  <c r="AM60" i="47"/>
  <c r="AL60" i="47"/>
  <c r="AK60" i="47"/>
  <c r="AJ60" i="47"/>
  <c r="AI60" i="47"/>
  <c r="AH60" i="47"/>
  <c r="AG60" i="47"/>
  <c r="AF60" i="47"/>
  <c r="AE60" i="47"/>
  <c r="AD60" i="47"/>
  <c r="AC60" i="47"/>
  <c r="AB60" i="47"/>
  <c r="AA60" i="47"/>
  <c r="Z60" i="47"/>
  <c r="X60" i="47"/>
  <c r="BN54" i="47"/>
  <c r="BM54" i="47"/>
  <c r="BL54" i="47"/>
  <c r="BK54" i="47"/>
  <c r="BJ54" i="47"/>
  <c r="BI54" i="47"/>
  <c r="BH54" i="47"/>
  <c r="BG54" i="47"/>
  <c r="BF54" i="47"/>
  <c r="BE54" i="47"/>
  <c r="BD54" i="47"/>
  <c r="BC54" i="47"/>
  <c r="BB54" i="47"/>
  <c r="BA54" i="47"/>
  <c r="AZ54" i="47"/>
  <c r="AY54" i="47"/>
  <c r="AX54" i="47"/>
  <c r="AW54" i="47"/>
  <c r="AV54" i="47"/>
  <c r="AU54" i="47"/>
  <c r="AT54" i="47"/>
  <c r="AS54" i="47"/>
  <c r="AR54" i="47"/>
  <c r="AQ54" i="47"/>
  <c r="AP54" i="47"/>
  <c r="AO54" i="47"/>
  <c r="AN54" i="47"/>
  <c r="AM54" i="47"/>
  <c r="AL54" i="47"/>
  <c r="AK54" i="47"/>
  <c r="AJ54" i="47"/>
  <c r="AI54" i="47"/>
  <c r="AH54" i="47"/>
  <c r="AG54" i="47"/>
  <c r="AF54" i="47"/>
  <c r="AE54" i="47"/>
  <c r="AD54" i="47"/>
  <c r="AC54" i="47"/>
  <c r="AB54" i="47"/>
  <c r="AA54" i="47"/>
  <c r="Z54" i="47"/>
  <c r="X54" i="47"/>
  <c r="BN50" i="47"/>
  <c r="BM50" i="47"/>
  <c r="BL50" i="47"/>
  <c r="BK50" i="47"/>
  <c r="BJ50" i="47"/>
  <c r="BI50" i="47"/>
  <c r="BH50" i="47"/>
  <c r="BG50" i="47"/>
  <c r="BF50" i="47"/>
  <c r="BE50" i="47"/>
  <c r="BD50" i="47"/>
  <c r="BC50" i="47"/>
  <c r="BB50" i="47"/>
  <c r="BA50" i="47"/>
  <c r="AZ50" i="47"/>
  <c r="AY50" i="47"/>
  <c r="AX50" i="47"/>
  <c r="AW50" i="47"/>
  <c r="AV50" i="47"/>
  <c r="AU50" i="47"/>
  <c r="AT50" i="47"/>
  <c r="AS50" i="47"/>
  <c r="AR50" i="47"/>
  <c r="AQ50" i="47"/>
  <c r="AP50" i="47"/>
  <c r="AO50" i="47"/>
  <c r="AN50" i="47"/>
  <c r="AM50" i="47"/>
  <c r="AL50" i="47"/>
  <c r="AK50" i="47"/>
  <c r="AJ50" i="47"/>
  <c r="AI50" i="47"/>
  <c r="AH50" i="47"/>
  <c r="AG50" i="47"/>
  <c r="AF50" i="47"/>
  <c r="AE50" i="47"/>
  <c r="AD50" i="47"/>
  <c r="AC50" i="47"/>
  <c r="AB50" i="47"/>
  <c r="AA50" i="47"/>
  <c r="Z50" i="47"/>
  <c r="X50" i="47"/>
  <c r="BN45" i="47"/>
  <c r="BM45" i="47"/>
  <c r="BL45" i="47"/>
  <c r="BK45" i="47"/>
  <c r="BJ45" i="47"/>
  <c r="BI45" i="47"/>
  <c r="BH45" i="47"/>
  <c r="BG45" i="47"/>
  <c r="BF45" i="47"/>
  <c r="BE45" i="47"/>
  <c r="BD45" i="47"/>
  <c r="BC45" i="47"/>
  <c r="BB45" i="47"/>
  <c r="BA45" i="47"/>
  <c r="AZ45" i="47"/>
  <c r="AY45" i="47"/>
  <c r="AX45" i="47"/>
  <c r="AW45" i="47"/>
  <c r="AU45" i="47"/>
  <c r="AT45" i="47"/>
  <c r="AS45" i="47"/>
  <c r="AR45" i="47"/>
  <c r="AQ45" i="47"/>
  <c r="AP45" i="47"/>
  <c r="AO45" i="47"/>
  <c r="AN45" i="47"/>
  <c r="AM45" i="47"/>
  <c r="AL45" i="47"/>
  <c r="AK45" i="47"/>
  <c r="AJ45" i="47"/>
  <c r="AI45" i="47"/>
  <c r="AH45" i="47"/>
  <c r="AG45" i="47"/>
  <c r="AF45" i="47"/>
  <c r="AE45" i="47"/>
  <c r="AD45" i="47"/>
  <c r="AC45" i="47"/>
  <c r="AB45" i="47"/>
  <c r="AA45" i="47"/>
  <c r="Z45" i="47"/>
  <c r="X45" i="47"/>
  <c r="BN35" i="47"/>
  <c r="BM35" i="47"/>
  <c r="BL35" i="47"/>
  <c r="BK35" i="47"/>
  <c r="BJ35" i="47"/>
  <c r="BI35" i="47"/>
  <c r="BH35" i="47"/>
  <c r="BG35" i="47"/>
  <c r="BF35" i="47"/>
  <c r="BE35" i="47"/>
  <c r="BD35" i="47"/>
  <c r="BC35" i="47"/>
  <c r="BB35" i="47"/>
  <c r="BA35" i="47"/>
  <c r="AZ35" i="47"/>
  <c r="AY35" i="47"/>
  <c r="AX35" i="47"/>
  <c r="AW35" i="47"/>
  <c r="AV35" i="47"/>
  <c r="AU35" i="47"/>
  <c r="AT35" i="47"/>
  <c r="AS35" i="47"/>
  <c r="AR35" i="47"/>
  <c r="AQ35" i="47"/>
  <c r="AP35" i="47"/>
  <c r="AO35" i="47"/>
  <c r="AN35" i="47"/>
  <c r="AM35" i="47"/>
  <c r="AL35" i="47"/>
  <c r="AK35" i="47"/>
  <c r="AJ35" i="47"/>
  <c r="AI35" i="47"/>
  <c r="AH35" i="47"/>
  <c r="AG35" i="47"/>
  <c r="AF35" i="47"/>
  <c r="AE35" i="47"/>
  <c r="AD35" i="47"/>
  <c r="AC35" i="47"/>
  <c r="AB35" i="47"/>
  <c r="AA35" i="47"/>
  <c r="Z35" i="47"/>
  <c r="X35" i="47"/>
  <c r="BN31" i="47"/>
  <c r="BM31" i="47"/>
  <c r="BL31" i="47"/>
  <c r="BK31" i="47"/>
  <c r="BJ31" i="47"/>
  <c r="BI31" i="47"/>
  <c r="BH31" i="47"/>
  <c r="BG31" i="47"/>
  <c r="BF31" i="47"/>
  <c r="BE31" i="47"/>
  <c r="BD31" i="47"/>
  <c r="BC31" i="47"/>
  <c r="BB31" i="47"/>
  <c r="BA31" i="47"/>
  <c r="AZ31" i="47"/>
  <c r="AY31" i="47"/>
  <c r="AX31" i="47"/>
  <c r="AW31" i="47"/>
  <c r="AV31" i="47"/>
  <c r="AU31" i="47"/>
  <c r="AT31" i="47"/>
  <c r="AS31" i="47"/>
  <c r="AR31" i="47"/>
  <c r="AQ31" i="47"/>
  <c r="AP31" i="47"/>
  <c r="AO31" i="47"/>
  <c r="AN31" i="47"/>
  <c r="AM31" i="47"/>
  <c r="AL31" i="47"/>
  <c r="AK31" i="47"/>
  <c r="AJ31" i="47"/>
  <c r="AI31" i="47"/>
  <c r="AH31" i="47"/>
  <c r="AG31" i="47"/>
  <c r="AF31" i="47"/>
  <c r="AE31" i="47"/>
  <c r="AD31" i="47"/>
  <c r="AC31" i="47"/>
  <c r="AB31" i="47"/>
  <c r="AA31" i="47"/>
  <c r="Z31" i="47"/>
  <c r="X31" i="47"/>
  <c r="BN26" i="47"/>
  <c r="BM26" i="47"/>
  <c r="BL26" i="47"/>
  <c r="BK26" i="47"/>
  <c r="BJ26" i="47"/>
  <c r="BI26" i="47"/>
  <c r="BH26" i="47"/>
  <c r="BG26" i="47"/>
  <c r="BF26" i="47"/>
  <c r="BE26" i="47"/>
  <c r="BD26" i="47"/>
  <c r="BC26" i="47"/>
  <c r="BB26" i="47"/>
  <c r="BA26" i="47"/>
  <c r="AZ26" i="47"/>
  <c r="AY26" i="47"/>
  <c r="AX26" i="47"/>
  <c r="AW26" i="47"/>
  <c r="AV26" i="47"/>
  <c r="AU26" i="47"/>
  <c r="AT26" i="47"/>
  <c r="AS26" i="47"/>
  <c r="AR26" i="47"/>
  <c r="AQ26" i="47"/>
  <c r="AP26" i="47"/>
  <c r="AO26" i="47"/>
  <c r="AN26" i="47"/>
  <c r="AM26" i="47"/>
  <c r="AL26" i="47"/>
  <c r="AK26" i="47"/>
  <c r="AJ26" i="47"/>
  <c r="AI26" i="47"/>
  <c r="AH26" i="47"/>
  <c r="AG26" i="47"/>
  <c r="AF26" i="47"/>
  <c r="AE26" i="47"/>
  <c r="AD26" i="47"/>
  <c r="AC26" i="47"/>
  <c r="AB26" i="47"/>
  <c r="AA26" i="47"/>
  <c r="Z26" i="47"/>
  <c r="X26" i="47"/>
  <c r="BN22" i="47"/>
  <c r="BM22" i="47"/>
  <c r="BL22" i="47"/>
  <c r="BK22" i="47"/>
  <c r="BJ22" i="47"/>
  <c r="BI22" i="47"/>
  <c r="BH22" i="47"/>
  <c r="BG22" i="47"/>
  <c r="BF22" i="47"/>
  <c r="BE22" i="47"/>
  <c r="BD22" i="47"/>
  <c r="BC22" i="47"/>
  <c r="BB22" i="47"/>
  <c r="BA22" i="47"/>
  <c r="AZ22" i="47"/>
  <c r="AY22" i="47"/>
  <c r="AX22" i="47"/>
  <c r="AW22" i="47"/>
  <c r="AV22" i="47"/>
  <c r="AT22" i="47"/>
  <c r="AS22" i="47"/>
  <c r="AR22" i="47"/>
  <c r="AQ22" i="47"/>
  <c r="AP22" i="47"/>
  <c r="AO22" i="47"/>
  <c r="AN22" i="47"/>
  <c r="AM22" i="47"/>
  <c r="AL22" i="47"/>
  <c r="AK22" i="47"/>
  <c r="AJ22" i="47"/>
  <c r="AI22" i="47"/>
  <c r="AH22" i="47"/>
  <c r="AG22" i="47"/>
  <c r="AF22" i="47"/>
  <c r="AE22" i="47"/>
  <c r="AD22" i="47"/>
  <c r="AC22" i="47"/>
  <c r="AB22" i="47"/>
  <c r="AA22" i="47"/>
  <c r="Z22" i="47"/>
  <c r="X22" i="47"/>
  <c r="BN16" i="47"/>
  <c r="BM16" i="47"/>
  <c r="BL16" i="47"/>
  <c r="BK16" i="47"/>
  <c r="BJ16" i="47"/>
  <c r="BI16" i="47"/>
  <c r="BH16" i="47"/>
  <c r="BG16" i="47"/>
  <c r="BF16" i="47"/>
  <c r="BE16" i="47"/>
  <c r="BD16" i="47"/>
  <c r="BC16" i="47"/>
  <c r="BB16" i="47"/>
  <c r="BA16" i="47"/>
  <c r="AZ16" i="47"/>
  <c r="AY16" i="47"/>
  <c r="AX16" i="47"/>
  <c r="AW16" i="47"/>
  <c r="AV16" i="47"/>
  <c r="AU16" i="47"/>
  <c r="AT16" i="47"/>
  <c r="AS16" i="47"/>
  <c r="AR16" i="47"/>
  <c r="AQ16" i="47"/>
  <c r="AP16" i="47"/>
  <c r="AO16" i="47"/>
  <c r="AN16" i="47"/>
  <c r="AM16" i="47"/>
  <c r="AL16" i="47"/>
  <c r="AK16" i="47"/>
  <c r="AJ16" i="47"/>
  <c r="AI16" i="47"/>
  <c r="AH16" i="47"/>
  <c r="AG16" i="47"/>
  <c r="AF16" i="47"/>
  <c r="AE16" i="47"/>
  <c r="AD16" i="47"/>
  <c r="AC16" i="47"/>
  <c r="AB16" i="47"/>
  <c r="AA16" i="47"/>
  <c r="Z16" i="47"/>
  <c r="X16" i="47"/>
  <c r="Z12" i="47"/>
  <c r="AA12" i="47"/>
  <c r="AB12" i="47"/>
  <c r="AC12" i="47"/>
  <c r="AD12" i="47"/>
  <c r="AE12" i="47"/>
  <c r="AF12" i="47"/>
  <c r="AG12" i="47"/>
  <c r="AH12" i="47"/>
  <c r="AI12" i="47"/>
  <c r="AJ12" i="47"/>
  <c r="AK12" i="47"/>
  <c r="AL12" i="47"/>
  <c r="AM12" i="47"/>
  <c r="AN12" i="47"/>
  <c r="AO12" i="47"/>
  <c r="AP12" i="47"/>
  <c r="AQ12" i="47"/>
  <c r="AR12" i="47"/>
  <c r="AS12" i="47"/>
  <c r="AT12" i="47"/>
  <c r="AU12" i="47"/>
  <c r="AV12" i="47"/>
  <c r="AW12" i="47"/>
  <c r="AX12" i="47"/>
  <c r="AY12" i="47"/>
  <c r="AZ12" i="47"/>
  <c r="BA12" i="47"/>
  <c r="BB12" i="47"/>
  <c r="BC12" i="47"/>
  <c r="BD12" i="47"/>
  <c r="BE12" i="47"/>
  <c r="BF12" i="47"/>
  <c r="BG12" i="47"/>
  <c r="BH12" i="47"/>
  <c r="BI12" i="47"/>
  <c r="BJ12" i="47"/>
  <c r="BK12" i="47"/>
  <c r="BL12" i="47"/>
  <c r="BM12" i="47"/>
  <c r="BN12" i="47"/>
  <c r="X12" i="47"/>
  <c r="V11" i="59"/>
  <c r="V10" i="59"/>
  <c r="V12" i="59"/>
  <c r="BK12" i="59"/>
  <c r="C1" i="59"/>
  <c r="BJ11" i="59"/>
  <c r="BJ10" i="59"/>
  <c r="BJ12" i="59"/>
  <c r="C3" i="59"/>
  <c r="BI11" i="59"/>
  <c r="BI10" i="59"/>
  <c r="BI12" i="59"/>
  <c r="BH11" i="59"/>
  <c r="BH10" i="59"/>
  <c r="BH12" i="59"/>
  <c r="BG11" i="59"/>
  <c r="BG10" i="59"/>
  <c r="BG12" i="59"/>
  <c r="BF11" i="59"/>
  <c r="BF10" i="59"/>
  <c r="BF12" i="59"/>
  <c r="BE11" i="59"/>
  <c r="BE10" i="59"/>
  <c r="BE12" i="59"/>
  <c r="BD11" i="59"/>
  <c r="BD10" i="59"/>
  <c r="BD12" i="59"/>
  <c r="BC11" i="59"/>
  <c r="BC10" i="59"/>
  <c r="BC12" i="59"/>
  <c r="BB11" i="59"/>
  <c r="BB10" i="59"/>
  <c r="BB12" i="59"/>
  <c r="BA11" i="59"/>
  <c r="BA10" i="59"/>
  <c r="BA12" i="59"/>
  <c r="AZ11" i="59"/>
  <c r="AZ10" i="59"/>
  <c r="AZ12" i="59"/>
  <c r="AY11" i="59"/>
  <c r="AY10" i="59"/>
  <c r="AY12" i="59"/>
  <c r="AX11" i="59"/>
  <c r="AX10" i="59"/>
  <c r="AX12" i="59"/>
  <c r="AW11" i="59"/>
  <c r="AW10" i="59"/>
  <c r="AW12" i="59"/>
  <c r="AV11" i="59"/>
  <c r="AV10" i="59"/>
  <c r="AV12" i="59"/>
  <c r="AU11" i="59"/>
  <c r="AU10" i="59"/>
  <c r="AU12" i="59"/>
  <c r="AT11" i="59"/>
  <c r="AT10" i="59"/>
  <c r="AT12" i="59"/>
  <c r="AS11" i="59"/>
  <c r="AS10" i="59"/>
  <c r="AS12" i="59"/>
  <c r="AR11" i="59"/>
  <c r="AR10" i="59"/>
  <c r="AR12" i="59"/>
  <c r="AQ11" i="59"/>
  <c r="AQ10" i="59"/>
  <c r="AQ12" i="59"/>
  <c r="AP11" i="59"/>
  <c r="AP10" i="59"/>
  <c r="AP12" i="59"/>
  <c r="AO11" i="59"/>
  <c r="AO10" i="59"/>
  <c r="AO12" i="59"/>
  <c r="AN11" i="59"/>
  <c r="AN10" i="59"/>
  <c r="AN12" i="59"/>
  <c r="AM11" i="59"/>
  <c r="AM10" i="59"/>
  <c r="AM12" i="59"/>
  <c r="AL11" i="59"/>
  <c r="AL10" i="59"/>
  <c r="AL12" i="59"/>
  <c r="AK11" i="59"/>
  <c r="AK10" i="59"/>
  <c r="AK12" i="59"/>
  <c r="AJ11" i="59"/>
  <c r="AJ10" i="59"/>
  <c r="AJ12" i="59"/>
  <c r="AI11" i="59"/>
  <c r="AI10" i="59"/>
  <c r="AI12" i="59"/>
  <c r="AH11" i="59"/>
  <c r="AH10" i="59"/>
  <c r="AH12" i="59"/>
  <c r="AG11" i="59"/>
  <c r="AG10" i="59"/>
  <c r="AG12" i="59"/>
  <c r="AF11" i="59"/>
  <c r="AF10" i="59"/>
  <c r="AF12" i="59"/>
  <c r="AE11" i="59"/>
  <c r="AE10" i="59"/>
  <c r="AE12" i="59"/>
  <c r="AD11" i="59"/>
  <c r="AD10" i="59"/>
  <c r="AD12" i="59"/>
  <c r="AC11" i="59"/>
  <c r="AC10" i="59"/>
  <c r="AC12" i="59"/>
  <c r="AB11" i="59"/>
  <c r="AB10" i="59"/>
  <c r="AB12" i="59"/>
  <c r="AA11" i="59"/>
  <c r="AA10" i="59"/>
  <c r="AA12" i="59"/>
  <c r="Z11" i="59"/>
  <c r="Z10" i="59"/>
  <c r="Z12" i="59"/>
  <c r="Y11" i="59"/>
  <c r="Y10" i="59"/>
  <c r="Y12" i="59"/>
  <c r="X11" i="59"/>
  <c r="X10" i="59"/>
  <c r="X12" i="59"/>
  <c r="W11" i="59"/>
  <c r="W10" i="59"/>
  <c r="W12" i="59"/>
  <c r="BL12" i="59" a="1"/>
  <c r="BL12" i="59"/>
  <c r="C2" i="59"/>
</calcChain>
</file>

<file path=xl/comments1.xml><?xml version="1.0" encoding="utf-8"?>
<comments xmlns="http://schemas.openxmlformats.org/spreadsheetml/2006/main">
  <authors>
    <author>csthoma1</author>
  </authors>
  <commentList>
    <comment ref="D9" authorId="0">
      <text>
        <r>
          <rPr>
            <b/>
            <sz val="9"/>
            <color indexed="81"/>
            <rFont val="Tahoma"/>
            <family val="2"/>
          </rPr>
          <t>csthoma1:</t>
        </r>
        <r>
          <rPr>
            <sz val="9"/>
            <color indexed="81"/>
            <rFont val="Tahoma"/>
            <family val="2"/>
          </rPr>
          <t xml:space="preserve">
some samples appear to be rep filters based on metadata and are from the same sampling event but were from different bottles</t>
        </r>
      </text>
    </comment>
    <comment ref="B11" authorId="0">
      <text>
        <r>
          <rPr>
            <b/>
            <sz val="9"/>
            <color indexed="81"/>
            <rFont val="Tahoma"/>
            <family val="2"/>
          </rPr>
          <t>csthoma1:</t>
        </r>
        <r>
          <rPr>
            <sz val="9"/>
            <color indexed="81"/>
            <rFont val="Tahoma"/>
            <family val="2"/>
          </rPr>
          <t xml:space="preserve">
Nisken 24 on sample foil</t>
        </r>
      </text>
    </comment>
    <comment ref="B47" authorId="0">
      <text>
        <r>
          <rPr>
            <b/>
            <sz val="9"/>
            <color indexed="81"/>
            <rFont val="Tahoma"/>
            <family val="2"/>
          </rPr>
          <t>csthoma1:</t>
        </r>
        <r>
          <rPr>
            <sz val="9"/>
            <color indexed="81"/>
            <rFont val="Tahoma"/>
            <family val="2"/>
          </rPr>
          <t xml:space="preserve">
duplicate sample ID in spreadsheet, additional label of blank on sample foil</t>
        </r>
      </text>
    </comment>
  </commentList>
</comments>
</file>

<file path=xl/comments2.xml><?xml version="1.0" encoding="utf-8"?>
<comments xmlns="http://schemas.openxmlformats.org/spreadsheetml/2006/main">
  <authors>
    <author>csthoma1</author>
  </authors>
  <commentList>
    <comment ref="D19" authorId="0">
      <text>
        <r>
          <rPr>
            <b/>
            <sz val="9"/>
            <color indexed="81"/>
            <rFont val="Tahoma"/>
            <family val="2"/>
          </rPr>
          <t>csthoma1:</t>
        </r>
        <r>
          <rPr>
            <sz val="9"/>
            <color indexed="81"/>
            <rFont val="Tahoma"/>
            <family val="2"/>
          </rPr>
          <t xml:space="preserve">
Nisken 24 on sample foil</t>
        </r>
      </text>
    </comment>
    <comment ref="D46" authorId="0">
      <text>
        <r>
          <rPr>
            <b/>
            <sz val="9"/>
            <color indexed="81"/>
            <rFont val="Tahoma"/>
            <family val="2"/>
          </rPr>
          <t>csthoma1:</t>
        </r>
        <r>
          <rPr>
            <sz val="9"/>
            <color indexed="81"/>
            <rFont val="Tahoma"/>
            <family val="2"/>
          </rPr>
          <t xml:space="preserve">
duplicate sample ID in spreadsheet, additional label of blank on sample foil</t>
        </r>
      </text>
    </comment>
  </commentList>
</comments>
</file>

<file path=xl/sharedStrings.xml><?xml version="1.0" encoding="utf-8"?>
<sst xmlns="http://schemas.openxmlformats.org/spreadsheetml/2006/main" count="1433" uniqueCount="464">
  <si>
    <t>DV chl a</t>
  </si>
  <si>
    <t>MV chla</t>
  </si>
  <si>
    <t>ug/L</t>
  </si>
  <si>
    <t>Vc (ml)</t>
  </si>
  <si>
    <t>Perid</t>
  </si>
  <si>
    <t>Fuco</t>
  </si>
  <si>
    <t>Chl c3</t>
  </si>
  <si>
    <t>But fuco</t>
  </si>
  <si>
    <t>Neo</t>
  </si>
  <si>
    <t>Pras</t>
  </si>
  <si>
    <t>Viola</t>
  </si>
  <si>
    <t>Hex fuco</t>
  </si>
  <si>
    <t>Diadino</t>
  </si>
  <si>
    <t>Allo</t>
  </si>
  <si>
    <t>Diato</t>
  </si>
  <si>
    <t>Zea</t>
  </si>
  <si>
    <t>Lut</t>
  </si>
  <si>
    <t>Gyr diester</t>
  </si>
  <si>
    <t>Caro</t>
  </si>
  <si>
    <t>Chlide a</t>
  </si>
  <si>
    <t>Phytin a</t>
  </si>
  <si>
    <t>Phide a</t>
  </si>
  <si>
    <t>Effective LOQ for filtration volumes used</t>
  </si>
  <si>
    <t>Vol Filtered (ml)</t>
  </si>
  <si>
    <t>MV chl b</t>
  </si>
  <si>
    <t>ug/l</t>
  </si>
  <si>
    <t>[TChl]</t>
  </si>
  <si>
    <t>[PPC]</t>
  </si>
  <si>
    <t>[PSC]</t>
  </si>
  <si>
    <t>[TAcc]/[Tchla]</t>
  </si>
  <si>
    <t>[PSP]</t>
  </si>
  <si>
    <t>[TAcc]</t>
  </si>
  <si>
    <t>comments</t>
  </si>
  <si>
    <t>[TChl]/[TCaro]</t>
  </si>
  <si>
    <t>[Allo]</t>
  </si>
  <si>
    <t>[Diato]</t>
  </si>
  <si>
    <t>[Fuco]</t>
  </si>
  <si>
    <t>[Zea]</t>
  </si>
  <si>
    <t>[Lut]</t>
  </si>
  <si>
    <t>[Neo]</t>
  </si>
  <si>
    <t>[Pras]</t>
  </si>
  <si>
    <t>[Viola]</t>
  </si>
  <si>
    <t>[DP]</t>
  </si>
  <si>
    <t>[TChl a]</t>
  </si>
  <si>
    <t>[TChl b]</t>
  </si>
  <si>
    <t>[TChl c]</t>
  </si>
  <si>
    <t>[But fuco]</t>
  </si>
  <si>
    <t>[Hex fuco]</t>
  </si>
  <si>
    <t>[Perid]</t>
  </si>
  <si>
    <t>Primary pigments</t>
  </si>
  <si>
    <t>Secondary pigments</t>
  </si>
  <si>
    <t>Tertiary pigments</t>
  </si>
  <si>
    <t>Ancillary pigment</t>
  </si>
  <si>
    <t>Pigment ratios</t>
  </si>
  <si>
    <t>Pigment Sums</t>
  </si>
  <si>
    <t>TChl a</t>
  </si>
  <si>
    <t>But-fuco</t>
  </si>
  <si>
    <t>Hex-fuco</t>
  </si>
  <si>
    <t>Chlorophyll c3</t>
  </si>
  <si>
    <t>Peridinin</t>
  </si>
  <si>
    <t>Neoxanthin</t>
  </si>
  <si>
    <t>Prasinoxanthin</t>
  </si>
  <si>
    <t>Violaxanthin</t>
  </si>
  <si>
    <t>Zeaxanthin</t>
  </si>
  <si>
    <t>Lutein</t>
  </si>
  <si>
    <t>GSFC Lab sample code</t>
  </si>
  <si>
    <t>alloxanthin</t>
  </si>
  <si>
    <t>Primary Pigments</t>
  </si>
  <si>
    <t>full name</t>
  </si>
  <si>
    <t>notes</t>
  </si>
  <si>
    <t>alpha-beta-Car</t>
  </si>
  <si>
    <t>carotenes</t>
  </si>
  <si>
    <t>alpha (beta, epsilon) + beta (beta, beta) carotene. Unresolved and therefore undifferentiated</t>
  </si>
  <si>
    <t>19'-butanoyloxyfucoxanthin</t>
  </si>
  <si>
    <t>Chl_c3</t>
  </si>
  <si>
    <t>Chlide_a</t>
  </si>
  <si>
    <t>chlorophyllide a</t>
  </si>
  <si>
    <t>Diad</t>
  </si>
  <si>
    <t>diadinoxanthin</t>
  </si>
  <si>
    <t>diatoxanthin</t>
  </si>
  <si>
    <t>DP</t>
  </si>
  <si>
    <t>total diagnostic pigments</t>
  </si>
  <si>
    <t>DV_Chl_a</t>
  </si>
  <si>
    <t>DV_Chl_b</t>
  </si>
  <si>
    <t>DVChl a</t>
  </si>
  <si>
    <t>DVChl b</t>
  </si>
  <si>
    <t>divinyl chlorophyll a</t>
  </si>
  <si>
    <t>divinyl chlorophyll b</t>
  </si>
  <si>
    <t>Gyro</t>
  </si>
  <si>
    <t>Gyroxanthin diester</t>
  </si>
  <si>
    <t>19'-hexanoyloxyfucoxanthin</t>
  </si>
  <si>
    <t>MV_Chl_a</t>
  </si>
  <si>
    <t>MV_Chl_b</t>
  </si>
  <si>
    <t>Chl a</t>
  </si>
  <si>
    <t>Chl b</t>
  </si>
  <si>
    <t>monovinyl chlorophyll a</t>
  </si>
  <si>
    <t>monovinyl chlorophyll b</t>
  </si>
  <si>
    <t>Phide_a</t>
  </si>
  <si>
    <t>Phytin_a</t>
  </si>
  <si>
    <t>pheophytin a + pheophytin a'</t>
  </si>
  <si>
    <t>total pheophytin a</t>
  </si>
  <si>
    <t>total pheophorbide a</t>
  </si>
  <si>
    <t>multiple peaks</t>
  </si>
  <si>
    <t>PPC</t>
  </si>
  <si>
    <t>photoprotective carotenoids</t>
  </si>
  <si>
    <t>allo + diadino + diato + zea + alpha-beta-car</t>
  </si>
  <si>
    <t>[PPC]/[Tcar]</t>
  </si>
  <si>
    <t>PSC</t>
  </si>
  <si>
    <t>photosynthetic carotenoids</t>
  </si>
  <si>
    <t>but-fuco + fuco + hex-fuco + perid</t>
  </si>
  <si>
    <t>PSP</t>
  </si>
  <si>
    <t>phosynthetic pigments</t>
  </si>
  <si>
    <t>total accessory pigments</t>
  </si>
  <si>
    <t>PPC + PSC + Tot_Chl_b + Tot_Chl_c</t>
  </si>
  <si>
    <t>ratio of total accessory pigments to total chlorophll a</t>
  </si>
  <si>
    <t>[Tacc]/[Tchla]</t>
  </si>
  <si>
    <t xml:space="preserve">total carotenoids </t>
  </si>
  <si>
    <t>PPC + PSC</t>
  </si>
  <si>
    <t>total chlorophylls</t>
  </si>
  <si>
    <t>Tot_Chl_a +Tot_Chl_b +Tot_Chl_c</t>
  </si>
  <si>
    <t>ratio of total chlorophyll to total carotenoids</t>
  </si>
  <si>
    <t>raito of total chlorophyll a to total pigments</t>
  </si>
  <si>
    <t>Tot_Chl_a</t>
  </si>
  <si>
    <t>Tot_Chl_c</t>
  </si>
  <si>
    <t>Tot_Chl_b</t>
  </si>
  <si>
    <t>TChl b</t>
  </si>
  <si>
    <t>TChl c</t>
  </si>
  <si>
    <t>total chlorophyll a</t>
  </si>
  <si>
    <t>total chlorophyll b</t>
  </si>
  <si>
    <t>total chlorophyll c</t>
  </si>
  <si>
    <t>total pigments</t>
  </si>
  <si>
    <t>DV_Chl_a + MV_Chl_a + Chlide_a + Chl_a allomers + Chl_a epimers</t>
  </si>
  <si>
    <t>DV_Chl_b + MV_Chl_b + Chl_b epimers</t>
  </si>
  <si>
    <t>Chl c12</t>
  </si>
  <si>
    <t>Chlorophyll c2 + chlorophyll c1 + MGDVP</t>
  </si>
  <si>
    <t>MGDVP</t>
  </si>
  <si>
    <t>Mg-2,4-divnyl pheoporphyrin a5 monomethyl ester</t>
  </si>
  <si>
    <t>description</t>
  </si>
  <si>
    <t>Secondary Pigments</t>
  </si>
  <si>
    <t>Tertiary Pigments</t>
  </si>
  <si>
    <t>Ancillary Pigment</t>
  </si>
  <si>
    <t>[Alpha_beta_Car]</t>
  </si>
  <si>
    <t>[Diadino]</t>
  </si>
  <si>
    <t>[Tot_Chl_a]</t>
  </si>
  <si>
    <t>[Tot_Chl_b]</t>
  </si>
  <si>
    <t>[Tot_Chl_c]</t>
  </si>
  <si>
    <t>[MV_Chl_a]</t>
  </si>
  <si>
    <t>[MV_Chl _b]</t>
  </si>
  <si>
    <t>[DV_Chl_b]</t>
  </si>
  <si>
    <t>[DV_Chl_a]</t>
  </si>
  <si>
    <t>[Chlide_a]</t>
  </si>
  <si>
    <r>
      <t>[Chl_c</t>
    </r>
    <r>
      <rPr>
        <vertAlign val="subscript"/>
        <sz val="10"/>
        <color indexed="12"/>
        <rFont val="Geneva"/>
        <family val="2"/>
      </rPr>
      <t>3</t>
    </r>
    <r>
      <rPr>
        <sz val="10"/>
        <color indexed="12"/>
        <rFont val="Geneva"/>
        <family val="2"/>
      </rPr>
      <t>]</t>
    </r>
  </si>
  <si>
    <t>[Gyro]</t>
  </si>
  <si>
    <t>[Phide_a]</t>
  </si>
  <si>
    <t>[Phytin_a]</t>
  </si>
  <si>
    <t>SeaBASS and</t>
  </si>
  <si>
    <t>current report abbreviation</t>
  </si>
  <si>
    <t>previous report abbreviation</t>
  </si>
  <si>
    <t>SeaHARRE and/or</t>
  </si>
  <si>
    <t>TChla_Tpg</t>
  </si>
  <si>
    <t>TChl</t>
  </si>
  <si>
    <t>TCar</t>
  </si>
  <si>
    <t>TAcc</t>
  </si>
  <si>
    <t>TAcc_TChla</t>
  </si>
  <si>
    <t>TChl_TCar</t>
  </si>
  <si>
    <t>[TPg]</t>
  </si>
  <si>
    <t>[PSP]/[TPg]</t>
  </si>
  <si>
    <t>[PPC]/[Tpg]</t>
  </si>
  <si>
    <t>SeaBASS abbreviation</t>
  </si>
  <si>
    <t>TPg</t>
  </si>
  <si>
    <t>PSC + TChl</t>
  </si>
  <si>
    <t>[PSC]/[TCar]</t>
  </si>
  <si>
    <t>[TChla]/[TPg]</t>
  </si>
  <si>
    <t>PPC_TCar</t>
  </si>
  <si>
    <t>PPC_TPg</t>
  </si>
  <si>
    <t>PSC_TCar</t>
  </si>
  <si>
    <t>PSP_TPg</t>
  </si>
  <si>
    <t>PSC + allo + zea + Tot_Chl_b</t>
  </si>
  <si>
    <t>TAcc + Tot_Chl_a</t>
  </si>
  <si>
    <t>ratio of photprotective carotenoids to total carotenoids</t>
  </si>
  <si>
    <t>ratio of photoprotective carotenoids to total pigments</t>
  </si>
  <si>
    <t>ratio of photsynthetic carotenoids to total carotenoids</t>
  </si>
  <si>
    <t>ratio of photsynthetic pigments to to total pigments</t>
  </si>
  <si>
    <t>Abbreviations</t>
  </si>
  <si>
    <t>The analysis precision page summarizes our results for the same sample extract injected twice. Typically, we reinject the first sample analyzed on a given at the end of the day (the ".5" injection). For example, sample 03-0001</t>
  </si>
  <si>
    <t>and 03-0001.5 are replicate injections of the same extract, injected approximately 24 hours apart (all samples extracted on a particular day require about 24 hours to complete the HPLC analyses). We do this to measure our</t>
  </si>
  <si>
    <t>analysis precision and any effects caused by a sample's residence time in the refrigerated autosampler compartment. Please note that individual results with very large CV% are usually caused by pigments present in very</t>
  </si>
  <si>
    <t xml:space="preserve">On the effective LOQ page, we calculate an effective limit of quantitation based on our calculated LOQs (calculated in ng/injection), our typical extraction volume for this sample set, and the various filtration volumes </t>
  </si>
  <si>
    <t>used with your samples. We make these calculations because our LOQ information is most useful to the data user if it is available in units of concentration (ug/L seawater). The same LOQ can end up looking very different for</t>
  </si>
  <si>
    <t>different filtration volumes. For example, the LOQ of 0.25 ng will result in very different effective LOQs when carried through our calculation equation to represent the ug/L seawater. For an extraction volume of 2.5 ml and a</t>
  </si>
  <si>
    <t>filtration volume of 2800 ml, the calculated effective LOQ would be 0.002 ug/L. However, if the filtration volume were only 100 ml, the effective LOQ would calculate to be 0.042 ug/L. Without these calculations, the end user</t>
  </si>
  <si>
    <t>has no way of knowing that both of these concentrations were acquired at detection-limited concentrations.</t>
  </si>
  <si>
    <t>Replicate filters</t>
  </si>
  <si>
    <t>Replicate injections</t>
  </si>
  <si>
    <t>Effective Limit of Quantitation</t>
  </si>
  <si>
    <t>Analysis method description</t>
  </si>
  <si>
    <t>The HPLC used for pigment analysis is an Agilent RR1200 with a programmable autoinjector (900 ul syringe head), refrigerated autosampler compartment, thermostatted column compartment, quaternary pump with in-line vacuum</t>
  </si>
  <si>
    <t>The 4.6 x 150 mm HPLC Eclipse XDB column (Agilent Technologies, Palo Alto, CA) is filled with a C8 stationary phase (3.5 um stationary phase); the mobile phase consists of a linear gradient from 5-95% solvent B over</t>
  </si>
  <si>
    <t>27 minutes, for which solvent A is 70 parts methanol, 30 parts 28 mM tetrabutylammononium acetate (pH 6.5) and solvent B is methanol. The column temperature is 60 C and the photo diode array detector is set to</t>
  </si>
  <si>
    <t>plot chromatograms at 450, 665, and 222 nm to acquire visible absorbance spectra between 350 and 750 nm.</t>
  </si>
  <si>
    <t>Vitamin E acetate is used as the internal standard (ISTD) for determining extraction volumes. Its absorbance is monitored at 222 nm; it has negligible absorbance at 450 nm and none at 665 nm. Therefore, it does not interfere</t>
  </si>
  <si>
    <t>at wavelengths used to quantify pigments and can be used in very high concentrations with S:N ratios much higher than are possible with pigments. The high signal:noise ratio contributes to excellent analysis precision, for which</t>
  </si>
  <si>
    <t>injection repeatability averages 0.6%. It is stable under conditions of extraction and analysis.</t>
  </si>
  <si>
    <t>Calibration is performed with individual pigment standards, whose concentrations have been determined spectrophotometrically using absorption coefficients in common with those used by most other laboratories (Hooker et al. 2005)</t>
  </si>
  <si>
    <t>and the commercial vendor, DHI Water and Environment (Horsholm, Denmark). Standards are either purchased from DHI (in solution with concentrations provided) or purchased in solid form and suspended in solvent at GSFC.</t>
  </si>
  <si>
    <t>Thirty-six peaks are individually quantified by HPLC, from which 26 pigments are reported (some pigments contain individual components that are summed and reported as one pigment).</t>
  </si>
  <si>
    <t>The HPLC analysis method can be cited as Van Heukelem and Thomas (2001), further described in Hooker et al. (2005). For a more detailed description, please see below; contact Crystal for a tailored description.</t>
  </si>
  <si>
    <t>degasser, and photo-diode array detector with deuterium and tungsten lamps. The HPLC is controlled by Agilent Chemstation software.</t>
  </si>
  <si>
    <t>SeaBASS submission</t>
  </si>
  <si>
    <t>!</t>
  </si>
  <si>
    <t>! Comments</t>
  </si>
  <si>
    <t>fucoxanthin</t>
  </si>
  <si>
    <t>CV%</t>
  </si>
  <si>
    <t>The replicate filter precision page summarizes our results for any replicate filters you submitted. On both the replicate filter and analysis precision page, pairs with precision worse than 10% (15% for degradation products)</t>
  </si>
  <si>
    <t>are flagged in yellow. If a simple reason can be determined (ex. Concentration is below the effective LOQ), it is noted in a comment.</t>
  </si>
  <si>
    <t xml:space="preserve">low concentrations. On both the replicate filter and analysis precision page, pairs with precision worse than 10% (15% for degradation products) are flagged in yellow. If a simple reason can be determined (ex. Concentration is </t>
  </si>
  <si>
    <t>below the effective LOQ), it is noted in a comment.</t>
  </si>
  <si>
    <t>For pigments that have a replacement value in the respective cell, the pigment was investigated and determined to be "not found" (this is different than a "missing" value, which would imply that the measurement was not performed).</t>
  </si>
  <si>
    <r>
      <t>Instead of including zeros, pigments that were "not found" (not detected) are noted with a replacement value of</t>
    </r>
    <r>
      <rPr>
        <b/>
        <sz val="12"/>
        <color rgb="FFFF0000"/>
        <rFont val="Helvetica"/>
        <family val="2"/>
      </rPr>
      <t xml:space="preserve"> -8888 </t>
    </r>
    <r>
      <rPr>
        <b/>
        <sz val="12"/>
        <rFont val="Helvetica"/>
        <family val="2"/>
      </rPr>
      <t>(NEW VALUE AS OF MARCH 2016)</t>
    </r>
    <r>
      <rPr>
        <sz val="12"/>
        <rFont val="Helvetica"/>
        <family val="2"/>
      </rPr>
      <t xml:space="preserve">. Pigments that were "not found" are considered to below detection limits. </t>
    </r>
  </si>
  <si>
    <t>/below_detection_limit=-8888</t>
  </si>
  <si>
    <t>Average extraction volume (ml)</t>
  </si>
  <si>
    <t>Client sample information spreadsheet</t>
  </si>
  <si>
    <t xml:space="preserve">The sample information sheet sent by the research group is included with results, on the "SS from clients" page. Any necessary clarifying comments are made using the comment function. Information that needs to be checked is </t>
  </si>
  <si>
    <t>highlighted in yellow. Information that was added or changed by GSFC is recorded with red text. The information for any samples that were listed in the original spreadsheet but were not received is moved to the bottom of the spreadsheet.</t>
  </si>
  <si>
    <t>Please fill in the information in columns denoted with an asterisk.  The other columns will be filled out by GSFC.</t>
  </si>
  <si>
    <t>Row 16 gives additional instructions on how to make data entries.  Rows 18-24 gives examples.</t>
  </si>
  <si>
    <t>Project:</t>
  </si>
  <si>
    <t>Grant #:</t>
  </si>
  <si>
    <t>revised:</t>
  </si>
  <si>
    <t>CST</t>
  </si>
  <si>
    <t>Contact person for ID questions:</t>
  </si>
  <si>
    <t>Instructions:</t>
  </si>
  <si>
    <t>1.  Fill in the necessary information in cells highlighted in blue- columns C-X as well as project and grant #.</t>
  </si>
  <si>
    <t>1. Use one column per sample (replicate filters should have multiple rows).</t>
  </si>
  <si>
    <t>2.  Save file with filename using your last first, followed by the sample submission date and cruise (example: Smith_05072015_MB05).</t>
  </si>
  <si>
    <t>3.  Email the completed spreadsheet to crystal.s.thomas@nasa.gov</t>
  </si>
  <si>
    <t>4.  This completed form (and receipt of your dry shipper by GSFC) will put your samples in the queue.</t>
  </si>
  <si>
    <t>NO local time!</t>
  </si>
  <si>
    <t>s: - for W</t>
  </si>
  <si>
    <t>s: - for S</t>
  </si>
  <si>
    <t>Last name, first name</t>
  </si>
  <si>
    <t>As it is written on the outside of your sample container</t>
  </si>
  <si>
    <t>No slang</t>
  </si>
  <si>
    <t>If a sample is: Individual=S Duplicate=D Triplicate=T</t>
  </si>
  <si>
    <t>yyyy</t>
  </si>
  <si>
    <t>mm</t>
  </si>
  <si>
    <t>dd</t>
  </si>
  <si>
    <t>ddd</t>
  </si>
  <si>
    <t>hhmm(ss)</t>
  </si>
  <si>
    <t>sddd.dddd</t>
  </si>
  <si>
    <t>-80C, Liquid Nitrogen, Other (specify)</t>
  </si>
  <si>
    <t>GSFC sample code</t>
  </si>
  <si>
    <t>Sequential Sample Number</t>
  </si>
  <si>
    <t>PI</t>
  </si>
  <si>
    <t>Sample Label</t>
  </si>
  <si>
    <t>Cruise ID</t>
  </si>
  <si>
    <t>Indicate if filters are replicates</t>
  </si>
  <si>
    <t>Volume filtered (ml)</t>
  </si>
  <si>
    <t>Station</t>
  </si>
  <si>
    <t>Sampling Depth (meters)</t>
  </si>
  <si>
    <t>Total Water Depth (meters)</t>
  </si>
  <si>
    <t>Name of Water Body</t>
  </si>
  <si>
    <t>Year</t>
  </si>
  <si>
    <t>Month</t>
  </si>
  <si>
    <t>Day of Gregorian Month</t>
  </si>
  <si>
    <t>Sequential Day of Year</t>
  </si>
  <si>
    <t>GMT Time</t>
  </si>
  <si>
    <t>Longitude</t>
  </si>
  <si>
    <t>Latitude</t>
  </si>
  <si>
    <t>Filter type</t>
  </si>
  <si>
    <t>Filter Diameter (mm)</t>
  </si>
  <si>
    <t>Filter storage before shipping to GSFC</t>
  </si>
  <si>
    <t>other</t>
  </si>
  <si>
    <t>GF/F</t>
  </si>
  <si>
    <t>25 mm</t>
  </si>
  <si>
    <t>2. For column F, please fill in all cells. If a sample has no replicate, indicate S. If samples are duplicates, indicate D. If samples are triplicates, indicate T.</t>
  </si>
  <si>
    <t>2.  If you have any other information that is useful to further identify your samples (ex. size fraction, etc.), please note that in columns AFTER 'filter diameter'.</t>
  </si>
  <si>
    <t>Chl_c1c2</t>
  </si>
  <si>
    <t>[TCar]</t>
  </si>
  <si>
    <t>[PPC]/[TCar]</t>
  </si>
  <si>
    <t>[TChl]/[TCar]</t>
  </si>
  <si>
    <t>[TChl a]/[TPg]</t>
  </si>
  <si>
    <t>Chl_c3 + Chl_c1c2</t>
  </si>
  <si>
    <r>
      <t>[Chl c</t>
    </r>
    <r>
      <rPr>
        <vertAlign val="subscript"/>
        <sz val="10"/>
        <color indexed="12"/>
        <rFont val="Geneva"/>
        <family val="2"/>
      </rPr>
      <t>1</t>
    </r>
    <r>
      <rPr>
        <sz val="10"/>
        <color indexed="12"/>
        <rFont val="Geneva"/>
        <family val="2"/>
      </rPr>
      <t>c</t>
    </r>
    <r>
      <rPr>
        <vertAlign val="subscript"/>
        <sz val="10"/>
        <color indexed="12"/>
        <rFont val="Geneva"/>
        <family val="2"/>
      </rPr>
      <t>2</t>
    </r>
    <r>
      <rPr>
        <sz val="10"/>
        <color indexed="12"/>
        <rFont val="Geneva"/>
        <family val="2"/>
      </rPr>
      <t>]</t>
    </r>
  </si>
  <si>
    <r>
      <t xml:space="preserve">We have also adopted </t>
    </r>
    <r>
      <rPr>
        <b/>
        <sz val="12"/>
        <rFont val="Helvetica"/>
        <family val="2"/>
      </rPr>
      <t xml:space="preserve">(NEW PROCEDURE AS OF JUNE 2017) </t>
    </r>
    <r>
      <rPr>
        <sz val="12"/>
        <rFont val="Helvetica"/>
        <family val="2"/>
      </rPr>
      <t>the use of -9999 to fill any cells for which we are missing information.</t>
    </r>
  </si>
  <si>
    <t>Zeros/Missing data</t>
  </si>
  <si>
    <t>06-1620</t>
  </si>
  <si>
    <t>06-1621</t>
  </si>
  <si>
    <t>06-1622</t>
  </si>
  <si>
    <t>06-1623</t>
  </si>
  <si>
    <t>06-1624</t>
  </si>
  <si>
    <t>06-1625</t>
  </si>
  <si>
    <t>06-1626</t>
  </si>
  <si>
    <t>06-1627</t>
  </si>
  <si>
    <t>06-1628</t>
  </si>
  <si>
    <t>06-1629</t>
  </si>
  <si>
    <t>06-1630</t>
  </si>
  <si>
    <t>06-1631</t>
  </si>
  <si>
    <t>06-1632</t>
  </si>
  <si>
    <t>06-1633</t>
  </si>
  <si>
    <t>06-1634</t>
  </si>
  <si>
    <t>06-1635</t>
  </si>
  <si>
    <t>06-1636</t>
  </si>
  <si>
    <t>06-1637</t>
  </si>
  <si>
    <t>06-1638</t>
  </si>
  <si>
    <t>06-1639</t>
  </si>
  <si>
    <t>06-1640</t>
  </si>
  <si>
    <t>06-1641</t>
  </si>
  <si>
    <t>06-1642</t>
  </si>
  <si>
    <t>06-1642.5</t>
  </si>
  <si>
    <t>06-1643</t>
  </si>
  <si>
    <t>06-1644</t>
  </si>
  <si>
    <t>06-1645</t>
  </si>
  <si>
    <t>06-1646</t>
  </si>
  <si>
    <t>06-1647</t>
  </si>
  <si>
    <t>06-1648</t>
  </si>
  <si>
    <t>06-1649</t>
  </si>
  <si>
    <t>06-1650</t>
  </si>
  <si>
    <t>06-1651</t>
  </si>
  <si>
    <t>06-1652</t>
  </si>
  <si>
    <t>06-1653</t>
  </si>
  <si>
    <t>06-1654</t>
  </si>
  <si>
    <t>06-1655</t>
  </si>
  <si>
    <t>06-1656</t>
  </si>
  <si>
    <t>06-1657</t>
  </si>
  <si>
    <t>06-1658</t>
  </si>
  <si>
    <t>06-1659</t>
  </si>
  <si>
    <t>06-1660</t>
  </si>
  <si>
    <t>06-1661</t>
  </si>
  <si>
    <t>Boss, Emmanuel</t>
  </si>
  <si>
    <t>NBP1701 soccom hplc sta 01 cast 02 nisk 21 #2</t>
  </si>
  <si>
    <t>NBP1701</t>
  </si>
  <si>
    <t>NBP1701 soccom hplc sta 01 cast 02 nisk 21 #4</t>
  </si>
  <si>
    <t>NBP1701 soccom hplc sta 01 cast 02 nisk 24 #6</t>
  </si>
  <si>
    <t>NBP1701 soccom hplc sta 02 cast 01 nisk 5 #5</t>
  </si>
  <si>
    <t>NBP1701 soccom hplc sta 02 cast 01 nisk5 #6</t>
  </si>
  <si>
    <t>NBP1701 soccom hplc sta 02 cast 01 nisk 15 #2</t>
  </si>
  <si>
    <t>NBP1701 soccom hplc sta 04 cast 01 nisk 4 #2</t>
  </si>
  <si>
    <t>NBP1701 soccom hplc sta 04 cast 01 nisk 10 #5</t>
  </si>
  <si>
    <t>NBP1701 soccom hplc sta 04 cast 01 nisk 10 #6</t>
  </si>
  <si>
    <t>NBP1701 soccom hplc 10</t>
  </si>
  <si>
    <t>NBP1701 soccom hplc 11</t>
  </si>
  <si>
    <t>nbp1701 soccom hplc 12</t>
  </si>
  <si>
    <t>nbp1701 soccom hplc 13</t>
  </si>
  <si>
    <t>nbp1701 soccom hplc 14</t>
  </si>
  <si>
    <t>nbp1701 soccom hplc 15</t>
  </si>
  <si>
    <t>nbp1701 soccom hplc 16</t>
  </si>
  <si>
    <t>nbp1701 soccom hplc 17</t>
  </si>
  <si>
    <t>nbp1701 soccom hplc 18</t>
  </si>
  <si>
    <t>nbp1701 soccom hplc 19</t>
  </si>
  <si>
    <t>nbp1701 soccom hplc 20</t>
  </si>
  <si>
    <t>nbp1701 soccom hplc 21</t>
  </si>
  <si>
    <t>nbp1701 soccom hplc 22</t>
  </si>
  <si>
    <t>nbp1701 soccom hplc 23</t>
  </si>
  <si>
    <t>nbp1701 soccom hplc 24</t>
  </si>
  <si>
    <t>nbp1701 soccom hplc 25</t>
  </si>
  <si>
    <t>nbp1701 soccom hplc 26</t>
  </si>
  <si>
    <t>nbp1701 soccom hplc 27</t>
  </si>
  <si>
    <t>nbp1701 soccom hplc 28</t>
  </si>
  <si>
    <t>nbp1701 soccom hplc 29</t>
  </si>
  <si>
    <t>nbp1701 soccom hplc 30</t>
  </si>
  <si>
    <t>nbp1701 soccom hplc 31</t>
  </si>
  <si>
    <t>nbp1701 soccom hplc 32</t>
  </si>
  <si>
    <t>nbp1701 soccom hplc 33</t>
  </si>
  <si>
    <t>nbp1701 soccom hplc 34</t>
  </si>
  <si>
    <t>nbp1701 soccom hplc 35</t>
  </si>
  <si>
    <t>nbp1701 soccom hplc 36</t>
  </si>
  <si>
    <t>nbp1701 soccom hplc 37</t>
  </si>
  <si>
    <t>nbp1701 soccom hplc 38</t>
  </si>
  <si>
    <t>nbp1701 soccom hplc 39</t>
  </si>
  <si>
    <t>nbp1701 soccom hplc 40</t>
  </si>
  <si>
    <t>NISKIN Bottle Number</t>
  </si>
  <si>
    <t>Southern Ocean</t>
  </si>
  <si>
    <t>dry blank</t>
  </si>
  <si>
    <t>68 16.61</t>
  </si>
  <si>
    <t>57 20.14</t>
  </si>
  <si>
    <t>LN/-80</t>
  </si>
  <si>
    <t>59 19.95</t>
  </si>
  <si>
    <t>68 29.86</t>
  </si>
  <si>
    <t>61 59.17</t>
  </si>
  <si>
    <t>68 48.24</t>
  </si>
  <si>
    <t>61 10.82</t>
  </si>
  <si>
    <t>69 5.96</t>
  </si>
  <si>
    <t>66 22.91</t>
  </si>
  <si>
    <t>74 27.79</t>
  </si>
  <si>
    <t>67 14.98</t>
  </si>
  <si>
    <t>84 13.83</t>
  </si>
  <si>
    <t>68 17.38</t>
  </si>
  <si>
    <t>95 25.38</t>
  </si>
  <si>
    <t>69 39.96</t>
  </si>
  <si>
    <t>109 4.68</t>
  </si>
  <si>
    <t>68 15.02</t>
  </si>
  <si>
    <t>128 28.67</t>
  </si>
  <si>
    <t>70 39.0</t>
  </si>
  <si>
    <t>136 35.4</t>
  </si>
  <si>
    <t>72 20.6</t>
  </si>
  <si>
    <t>146 20.8</t>
  </si>
  <si>
    <t>75 38.16</t>
  </si>
  <si>
    <t>157 6.72</t>
  </si>
  <si>
    <t>Information in red was extrapolated by C. Thomas</t>
  </si>
  <si>
    <t>sample bottle no</t>
  </si>
  <si>
    <t>dryblank</t>
  </si>
  <si>
    <t>dry</t>
  </si>
  <si>
    <t>sta 02 nisk 15 #2 dry blank</t>
  </si>
  <si>
    <t>Chl c1c2</t>
  </si>
  <si>
    <t>Additional columns included in sample metadata sheet are included after the results</t>
  </si>
  <si>
    <t>-9999 is used to fill any empty cells</t>
  </si>
  <si>
    <t>-8888 is used for any pigments "not found"</t>
  </si>
  <si>
    <t>[Car]</t>
  </si>
  <si>
    <t>[Diad]</t>
  </si>
  <si>
    <t>[Chl a]</t>
  </si>
  <si>
    <t>[DVChl a]</t>
  </si>
  <si>
    <t>[Chlide a]</t>
  </si>
  <si>
    <t>[Chl b]</t>
  </si>
  <si>
    <t>[DVChl b]</t>
  </si>
  <si>
    <t>[Chl c1c2]</t>
  </si>
  <si>
    <t>[Chl c3]</t>
  </si>
  <si>
    <t>[Phytin a]</t>
  </si>
  <si>
    <t>[Phide a]</t>
  </si>
  <si>
    <t>[Gyr diester]</t>
  </si>
  <si>
    <t>PPIG</t>
  </si>
  <si>
    <t>TChl a =</t>
  </si>
  <si>
    <t>Ppig =</t>
  </si>
  <si>
    <t>n =</t>
  </si>
  <si>
    <t>NO REPLICATE FILTERS</t>
  </si>
  <si>
    <t xml:space="preserve">Please refer to the "Contribute Data" menu on the SeaBASS website for information on how to prepare your data files for submission. </t>
  </si>
  <si>
    <t>https://seabass.gsfc.nasa.gov/wiki/Data_Submission</t>
  </si>
  <si>
    <r>
      <t xml:space="preserve">Data contained in this worksheet should be reviewed for quality assurance by the PI </t>
    </r>
    <r>
      <rPr>
        <sz val="12"/>
        <color rgb="FFFF0000"/>
        <rFont val="Arial"/>
        <family val="2"/>
      </rPr>
      <t>BEFORE</t>
    </r>
    <r>
      <rPr>
        <sz val="12"/>
        <color theme="1"/>
        <rFont val="Arial"/>
        <family val="2"/>
      </rPr>
      <t xml:space="preserve"> being submitted to the SeaBASS data archive.</t>
    </r>
  </si>
  <si>
    <r>
      <t>Data deemed satisfactory for science and reporting by the PI must then be converted into the SeaBASS data format (see above link) either manually, or using this web tool (</t>
    </r>
    <r>
      <rPr>
        <sz val="12"/>
        <color rgb="FFFF0000"/>
        <rFont val="Arial"/>
        <family val="2"/>
      </rPr>
      <t>NEW, as of June 2017</t>
    </r>
    <r>
      <rPr>
        <sz val="12"/>
        <rFont val="Arial"/>
        <family val="2"/>
        <charset val="1"/>
      </rPr>
      <t>):</t>
    </r>
  </si>
  <si>
    <t>https://seabass.gsfc.nasa.gov/hplc2sb/</t>
  </si>
  <si>
    <t>Please ensure that each row of data on the Report sheet has all relevant columns and fields of metadata filled in, and</t>
  </si>
  <si>
    <t>please add comments to your SeaBASS file(s) header section indicating who and where your HPLC analysis was run:</t>
  </si>
  <si>
    <t>! HPLC analysis was run at NASA GSFC by Crystal Thomas.</t>
  </si>
  <si>
    <t>If your data file contains measurements that were below detection limits ("not found", see Zeros section), those values were set to -8888,</t>
  </si>
  <si>
    <t>and the following information should be included in your metadata headers:</t>
  </si>
  <si>
    <t>/missing=-9999</t>
  </si>
  <si>
    <t>bincount</t>
  </si>
  <si>
    <t>quality</t>
  </si>
  <si>
    <t>Sample id</t>
  </si>
  <si>
    <t>1|2</t>
  </si>
  <si>
    <t>06-1621|06-1622</t>
  </si>
  <si>
    <t>06-1623|06-1624</t>
  </si>
  <si>
    <r>
      <t>06-1627|</t>
    </r>
    <r>
      <rPr>
        <b/>
        <sz val="10"/>
        <rFont val="Geneva"/>
        <family val="2"/>
      </rPr>
      <t>06-1628</t>
    </r>
  </si>
  <si>
    <t>06-1630|06-1631</t>
  </si>
  <si>
    <t>06-1634|06-1635</t>
  </si>
  <si>
    <t>06-1637|06-1638</t>
  </si>
  <si>
    <t>06-1642|06-1642.5|06-1643</t>
  </si>
  <si>
    <t>06-1644|06-1645</t>
  </si>
  <si>
    <t>06-1648|06-1649</t>
  </si>
  <si>
    <t>06-1651|06-1652</t>
  </si>
  <si>
    <t>06-1656|06-1657</t>
  </si>
  <si>
    <t>06-1650|06-1660</t>
  </si>
  <si>
    <t>4|5</t>
  </si>
  <si>
    <t>8|9</t>
  </si>
  <si>
    <t>11|12</t>
  </si>
  <si>
    <t>15|16</t>
  </si>
  <si>
    <t>18|19</t>
  </si>
  <si>
    <t>23|24</t>
  </si>
  <si>
    <t>25|26</t>
  </si>
  <si>
    <t>28|29</t>
  </si>
  <si>
    <t>31|32</t>
  </si>
  <si>
    <t>36|37</t>
  </si>
  <si>
    <t>39|40</t>
  </si>
  <si>
    <t>Volume filtered (L)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</si>
</sst>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00000"/>
    <numFmt numFmtId="166" formatCode="0.000"/>
    <numFmt numFmtId="167" formatCode="0.0"/>
    <numFmt numFmtId="168" formatCode="[$-F400]h:mm:ss\ AM/PM"/>
  </numFmts>
  <fonts count="70" x14ac:knownFonts="1">
    <font>
      <sz val="10"/>
      <name val="Helvetica"/>
    </font>
    <font>
      <b/>
      <sz val="10"/>
      <name val="Helvetica"/>
      <family val="2"/>
    </font>
    <font>
      <sz val="10"/>
      <name val="Helvetica"/>
      <family val="2"/>
    </font>
    <font>
      <sz val="8"/>
      <name val="Helvetica"/>
      <family val="2"/>
    </font>
    <font>
      <b/>
      <sz val="10"/>
      <color indexed="10"/>
      <name val="Helvetica"/>
      <family val="2"/>
    </font>
    <font>
      <sz val="10"/>
      <color indexed="12"/>
      <name val="Helvetica"/>
      <family val="2"/>
    </font>
    <font>
      <sz val="10"/>
      <color indexed="10"/>
      <name val="Helvetica"/>
      <family val="2"/>
    </font>
    <font>
      <b/>
      <sz val="10"/>
      <color indexed="12"/>
      <name val="Helvetica"/>
      <family val="2"/>
    </font>
    <font>
      <sz val="10"/>
      <name val="Helvetica"/>
      <family val="2"/>
    </font>
    <font>
      <sz val="10"/>
      <color indexed="17"/>
      <name val="Helvetica"/>
      <family val="2"/>
    </font>
    <font>
      <sz val="10"/>
      <name val="Helvetica"/>
      <family val="2"/>
    </font>
    <font>
      <b/>
      <sz val="14"/>
      <name val="Geneva"/>
      <family val="2"/>
    </font>
    <font>
      <sz val="10"/>
      <name val="Geneva"/>
      <family val="2"/>
    </font>
    <font>
      <b/>
      <sz val="10"/>
      <name val="Geneva"/>
      <family val="2"/>
    </font>
    <font>
      <b/>
      <sz val="10"/>
      <color indexed="8"/>
      <name val="Geneva"/>
      <family val="2"/>
    </font>
    <font>
      <sz val="10"/>
      <color indexed="12"/>
      <name val="Geneva"/>
      <family val="2"/>
    </font>
    <font>
      <sz val="10"/>
      <color indexed="17"/>
      <name val="Geneva"/>
      <family val="2"/>
    </font>
    <font>
      <sz val="10"/>
      <name val="Helvetica"/>
      <family val="2"/>
    </font>
    <font>
      <b/>
      <sz val="14"/>
      <name val="Geneva"/>
      <family val="2"/>
    </font>
    <font>
      <sz val="10"/>
      <color indexed="12"/>
      <name val="Geneva"/>
      <family val="2"/>
    </font>
    <font>
      <sz val="10"/>
      <color indexed="8"/>
      <name val="Arial"/>
      <family val="2"/>
    </font>
    <font>
      <sz val="10"/>
      <color indexed="8"/>
      <name val="Geneva"/>
      <family val="2"/>
    </font>
    <font>
      <b/>
      <sz val="10"/>
      <color indexed="10"/>
      <name val="Geneva"/>
      <family val="2"/>
    </font>
    <font>
      <sz val="12"/>
      <name val="Helvetica"/>
      <family val="2"/>
    </font>
    <font>
      <b/>
      <sz val="10"/>
      <color indexed="17"/>
      <name val="Geneva"/>
      <family val="2"/>
    </font>
    <font>
      <b/>
      <sz val="12"/>
      <name val="Geneva"/>
      <family val="2"/>
    </font>
    <font>
      <b/>
      <sz val="12"/>
      <color indexed="47"/>
      <name val="Geneva"/>
      <family val="2"/>
    </font>
    <font>
      <sz val="12"/>
      <name val="Geneva"/>
      <family val="2"/>
    </font>
    <font>
      <b/>
      <sz val="14"/>
      <color indexed="44"/>
      <name val="Geneva"/>
      <family val="2"/>
    </font>
    <font>
      <b/>
      <sz val="14"/>
      <color indexed="43"/>
      <name val="Geneva"/>
      <family val="2"/>
    </font>
    <font>
      <b/>
      <sz val="14"/>
      <color indexed="12"/>
      <name val="Geneva"/>
      <family val="2"/>
    </font>
    <font>
      <b/>
      <sz val="14"/>
      <color indexed="41"/>
      <name val="Geneva"/>
      <family val="2"/>
    </font>
    <font>
      <b/>
      <sz val="14"/>
      <color indexed="45"/>
      <name val="Geneva"/>
      <family val="2"/>
    </font>
    <font>
      <b/>
      <sz val="14"/>
      <color indexed="46"/>
      <name val="Geneva"/>
      <family val="2"/>
    </font>
    <font>
      <vertAlign val="subscript"/>
      <sz val="10"/>
      <color indexed="12"/>
      <name val="Geneva"/>
      <family val="2"/>
    </font>
    <font>
      <b/>
      <sz val="12"/>
      <name val="Helvetica"/>
      <family val="2"/>
    </font>
    <font>
      <u/>
      <sz val="10"/>
      <color theme="10"/>
      <name val="Helvetica"/>
      <family val="2"/>
    </font>
    <font>
      <u/>
      <sz val="10"/>
      <color theme="11"/>
      <name val="Helvetica"/>
      <family val="2"/>
    </font>
    <font>
      <b/>
      <sz val="10"/>
      <color rgb="FFFF0000"/>
      <name val="Helvetica"/>
      <family val="2"/>
    </font>
    <font>
      <b/>
      <sz val="14"/>
      <name val="Helvetica"/>
      <family val="2"/>
    </font>
    <font>
      <sz val="10"/>
      <color rgb="FF0000D4"/>
      <name val="Helvetica"/>
      <family val="2"/>
    </font>
    <font>
      <b/>
      <sz val="12"/>
      <color rgb="FFFF0000"/>
      <name val="Helvetica"/>
      <family val="2"/>
    </font>
    <font>
      <b/>
      <sz val="8"/>
      <color indexed="12"/>
      <name val="Geneva"/>
      <family val="2"/>
    </font>
    <font>
      <b/>
      <sz val="8"/>
      <color indexed="17"/>
      <name val="Geneva"/>
      <family val="2"/>
    </font>
    <font>
      <sz val="8"/>
      <name val="Geneva"/>
      <family val="2"/>
    </font>
    <font>
      <u/>
      <sz val="12"/>
      <color theme="10"/>
      <name val="Helvetica"/>
      <family val="2"/>
    </font>
    <font>
      <sz val="10"/>
      <color indexed="8"/>
      <name val="Geneva"/>
      <family val="2"/>
    </font>
    <font>
      <sz val="10"/>
      <color indexed="12"/>
      <name val="Geneva"/>
      <family val="2"/>
    </font>
    <font>
      <b/>
      <sz val="10"/>
      <color rgb="FFFF0000"/>
      <name val="Geneva"/>
      <family val="2"/>
    </font>
    <font>
      <sz val="10"/>
      <color rgb="FFFF0000"/>
      <name val="Geneva"/>
      <family val="2"/>
    </font>
    <font>
      <b/>
      <sz val="10"/>
      <color rgb="FFFF0000"/>
      <name val="Geneva"/>
      <family val="2"/>
    </font>
    <font>
      <sz val="9"/>
      <color indexed="81"/>
      <name val="Tahoma"/>
      <family val="2"/>
    </font>
    <font>
      <b/>
      <sz val="9"/>
      <color indexed="81"/>
      <name val="Tahoma"/>
      <family val="2"/>
    </font>
    <font>
      <b/>
      <sz val="10"/>
      <color rgb="FFFF0000"/>
      <name val="Arial"/>
      <family val="2"/>
    </font>
    <font>
      <sz val="10"/>
      <color theme="1"/>
      <name val="Geneva"/>
      <family val="2"/>
    </font>
    <font>
      <sz val="10"/>
      <color theme="1"/>
      <name val="Helvetica"/>
      <family val="2"/>
    </font>
    <font>
      <sz val="10"/>
      <color theme="1"/>
      <name val="Geneva"/>
      <family val="2"/>
    </font>
    <font>
      <b/>
      <sz val="14"/>
      <color rgb="FFFFFF99"/>
      <name val="Geneva"/>
      <family val="2"/>
    </font>
    <font>
      <b/>
      <sz val="14"/>
      <color rgb="FFCCFFFF"/>
      <name val="Geneva"/>
      <family val="2"/>
    </font>
    <font>
      <b/>
      <sz val="14"/>
      <color rgb="FFFF99CC"/>
      <name val="Geneva"/>
      <family val="2"/>
    </font>
    <font>
      <b/>
      <sz val="12"/>
      <color rgb="FFFFCC99"/>
      <name val="Geneva"/>
      <family val="2"/>
    </font>
    <font>
      <b/>
      <sz val="14"/>
      <color rgb="FFCC99FF"/>
      <name val="Geneva"/>
      <family val="2"/>
    </font>
    <font>
      <b/>
      <sz val="14"/>
      <color rgb="FF0000D4"/>
      <name val="Geneva"/>
      <family val="2"/>
    </font>
    <font>
      <b/>
      <sz val="14"/>
      <color rgb="FF99CCFF"/>
      <name val="Geneva"/>
      <family val="2"/>
    </font>
    <font>
      <sz val="10"/>
      <color rgb="FF000000"/>
      <name val="Geneva"/>
      <family val="2"/>
    </font>
    <font>
      <b/>
      <sz val="18"/>
      <color rgb="FFFF0000"/>
      <name val="Helvetica"/>
      <family val="2"/>
    </font>
    <font>
      <sz val="12"/>
      <name val="Arial"/>
      <family val="2"/>
      <charset val="1"/>
    </font>
    <font>
      <u/>
      <sz val="12"/>
      <color rgb="FF0000FF"/>
      <name val="Arial"/>
      <family val="2"/>
      <charset val="1"/>
    </font>
    <font>
      <sz val="12"/>
      <color rgb="FFFF0000"/>
      <name val="Arial"/>
      <family val="2"/>
    </font>
    <font>
      <sz val="12"/>
      <color theme="1"/>
      <name val="Arial"/>
      <family val="2"/>
    </font>
  </fonts>
  <fills count="2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23"/>
        <bgColor indexed="64"/>
      </patternFill>
    </fill>
    <fill>
      <patternFill patternType="solid">
        <fgColor theme="0" tint="-0.49998474074526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808080"/>
        <bgColor rgb="FF000000"/>
      </patternFill>
    </fill>
    <fill>
      <patternFill patternType="solid">
        <fgColor rgb="FFCCFFCC"/>
        <bgColor rgb="FF000000"/>
      </patternFill>
    </fill>
    <fill>
      <patternFill patternType="solid">
        <fgColor rgb="FFFFCC99"/>
        <bgColor rgb="FF000000"/>
      </patternFill>
    </fill>
    <fill>
      <patternFill patternType="solid">
        <fgColor rgb="FFCCFFFF"/>
        <bgColor rgb="FF0000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s>
  <borders count="12">
    <border>
      <left/>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style="hair">
        <color auto="1"/>
      </top>
      <bottom style="hair">
        <color auto="1"/>
      </bottom>
      <diagonal/>
    </border>
    <border>
      <left style="hair">
        <color indexed="22"/>
      </left>
      <right style="hair">
        <color indexed="22"/>
      </right>
      <top style="hair">
        <color indexed="22"/>
      </top>
      <bottom style="hair">
        <color indexed="22"/>
      </bottom>
      <diagonal/>
    </border>
    <border>
      <left style="hair">
        <color indexed="22"/>
      </left>
      <right style="hair">
        <color indexed="22"/>
      </right>
      <top/>
      <bottom style="hair">
        <color indexed="22"/>
      </bottom>
      <diagonal/>
    </border>
    <border>
      <left style="hair">
        <color indexed="22"/>
      </left>
      <right style="hair">
        <color indexed="22"/>
      </right>
      <top style="hair">
        <color indexed="22"/>
      </top>
      <bottom/>
      <diagonal/>
    </border>
    <border>
      <left style="hair">
        <color indexed="22"/>
      </left>
      <right/>
      <top style="hair">
        <color indexed="22"/>
      </top>
      <bottom/>
      <diagonal/>
    </border>
    <border>
      <left/>
      <right style="hair">
        <color indexed="22"/>
      </right>
      <top style="hair">
        <color indexed="22"/>
      </top>
      <bottom/>
      <diagonal/>
    </border>
    <border>
      <left style="thin">
        <color rgb="FFC0C0C0"/>
      </left>
      <right style="thin">
        <color rgb="FFC0C0C0"/>
      </right>
      <top style="thin">
        <color rgb="FFC0C0C0"/>
      </top>
      <bottom style="thin">
        <color rgb="FFC0C0C0"/>
      </bottom>
      <diagonal/>
    </border>
    <border>
      <left/>
      <right/>
      <top style="hair">
        <color indexed="22"/>
      </top>
      <bottom/>
      <diagonal/>
    </border>
    <border>
      <left/>
      <right/>
      <top/>
      <bottom style="thin">
        <color indexed="22"/>
      </bottom>
      <diagonal/>
    </border>
    <border>
      <left style="dotted">
        <color rgb="FFC0C0C0"/>
      </left>
      <right style="dotted">
        <color rgb="FFC0C0C0"/>
      </right>
      <top style="dotted">
        <color rgb="FFC0C0C0"/>
      </top>
      <bottom style="dotted">
        <color rgb="FFC0C0C0"/>
      </bottom>
      <diagonal/>
    </border>
  </borders>
  <cellStyleXfs count="128">
    <xf numFmtId="0" fontId="0"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cellStyleXfs>
  <cellXfs count="302">
    <xf numFmtId="0" fontId="0" fillId="0" borderId="0" xfId="0"/>
    <xf numFmtId="164" fontId="7" fillId="0" borderId="1" xfId="0" applyNumberFormat="1" applyFont="1" applyBorder="1" applyAlignment="1">
      <alignment horizontal="center" vertical="center" wrapText="1"/>
    </xf>
    <xf numFmtId="0" fontId="0" fillId="0" borderId="0" xfId="0" applyAlignment="1">
      <alignment horizontal="center"/>
    </xf>
    <xf numFmtId="0" fontId="12" fillId="0" borderId="0" xfId="0" applyNumberFormat="1" applyFont="1" applyAlignment="1">
      <alignment horizontal="center"/>
    </xf>
    <xf numFmtId="0" fontId="16" fillId="0" borderId="0" xfId="0" applyFont="1" applyBorder="1" applyAlignment="1">
      <alignment horizontal="center" vertical="center" wrapText="1"/>
    </xf>
    <xf numFmtId="167" fontId="16" fillId="0" borderId="0" xfId="0" applyNumberFormat="1" applyFont="1" applyBorder="1" applyAlignment="1">
      <alignment horizontal="center" vertical="center" wrapText="1"/>
    </xf>
    <xf numFmtId="0" fontId="16" fillId="0" borderId="0" xfId="0" quotePrefix="1" applyFont="1" applyBorder="1" applyAlignment="1">
      <alignment horizontal="center" vertical="center" wrapText="1"/>
    </xf>
    <xf numFmtId="166" fontId="5" fillId="0"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xf>
    <xf numFmtId="164" fontId="5" fillId="0" borderId="2" xfId="0" applyNumberFormat="1" applyFont="1" applyFill="1" applyBorder="1" applyAlignment="1">
      <alignment horizontal="center" vertical="center"/>
    </xf>
    <xf numFmtId="0" fontId="0" fillId="0" borderId="2" xfId="0" applyBorder="1"/>
    <xf numFmtId="0" fontId="8" fillId="0" borderId="2" xfId="0" applyFont="1" applyBorder="1" applyAlignment="1">
      <alignment horizontal="center"/>
    </xf>
    <xf numFmtId="0" fontId="4" fillId="0" borderId="2" xfId="0" applyFont="1" applyBorder="1"/>
    <xf numFmtId="0" fontId="8" fillId="0" borderId="2" xfId="0" applyFont="1" applyBorder="1"/>
    <xf numFmtId="0" fontId="10" fillId="0" borderId="2" xfId="0" applyFont="1" applyBorder="1"/>
    <xf numFmtId="0" fontId="7" fillId="0" borderId="2" xfId="0" applyFont="1" applyBorder="1"/>
    <xf numFmtId="0" fontId="7" fillId="0" borderId="2" xfId="0" applyFont="1" applyBorder="1" applyAlignment="1">
      <alignment horizontal="center"/>
    </xf>
    <xf numFmtId="14" fontId="7" fillId="0" borderId="2" xfId="0" applyNumberFormat="1" applyFont="1" applyBorder="1"/>
    <xf numFmtId="164" fontId="7" fillId="0" borderId="2" xfId="0" applyNumberFormat="1" applyFont="1" applyBorder="1" applyAlignment="1">
      <alignment horizontal="center" vertical="center"/>
    </xf>
    <xf numFmtId="164" fontId="7" fillId="0" borderId="2" xfId="0" applyNumberFormat="1" applyFont="1" applyFill="1" applyBorder="1" applyAlignment="1">
      <alignment horizontal="center" vertical="center"/>
    </xf>
    <xf numFmtId="164" fontId="7" fillId="0" borderId="2"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164" fontId="7" fillId="0" borderId="2" xfId="0" applyNumberFormat="1" applyFont="1" applyFill="1" applyBorder="1" applyAlignment="1">
      <alignment horizontal="center" vertical="center" wrapText="1"/>
    </xf>
    <xf numFmtId="0" fontId="0" fillId="0" borderId="2" xfId="0" applyBorder="1" applyAlignment="1">
      <alignment horizontal="center"/>
    </xf>
    <xf numFmtId="168" fontId="0" fillId="0" borderId="0" xfId="0" applyNumberFormat="1" applyAlignment="1">
      <alignment horizontal="center"/>
    </xf>
    <xf numFmtId="167" fontId="0" fillId="0" borderId="0" xfId="0" applyNumberFormat="1" applyAlignment="1">
      <alignment horizontal="center"/>
    </xf>
    <xf numFmtId="164" fontId="0" fillId="0" borderId="0" xfId="0" applyNumberFormat="1" applyAlignment="1">
      <alignment horizontal="center"/>
    </xf>
    <xf numFmtId="0" fontId="13" fillId="0" borderId="0" xfId="0" applyFont="1" applyAlignment="1">
      <alignment horizontal="left"/>
    </xf>
    <xf numFmtId="0" fontId="13" fillId="0" borderId="0" xfId="0" applyFont="1"/>
    <xf numFmtId="0" fontId="13" fillId="0" borderId="0" xfId="0" applyFont="1" applyAlignment="1">
      <alignment horizontal="center"/>
    </xf>
    <xf numFmtId="168" fontId="13" fillId="0" borderId="0" xfId="0" applyNumberFormat="1" applyFont="1" applyAlignment="1">
      <alignment horizontal="center"/>
    </xf>
    <xf numFmtId="167" fontId="13" fillId="0" borderId="0" xfId="0" applyNumberFormat="1" applyFont="1" applyAlignment="1">
      <alignment horizontal="center"/>
    </xf>
    <xf numFmtId="164" fontId="13" fillId="0" borderId="0" xfId="0" applyNumberFormat="1" applyFont="1" applyAlignment="1">
      <alignment horizontal="center"/>
    </xf>
    <xf numFmtId="0" fontId="14" fillId="0" borderId="0" xfId="0" applyFont="1" applyAlignment="1">
      <alignment horizontal="left"/>
    </xf>
    <xf numFmtId="0" fontId="14" fillId="0" borderId="0" xfId="0" applyFont="1" applyAlignment="1">
      <alignment horizontal="center"/>
    </xf>
    <xf numFmtId="0" fontId="14" fillId="0" borderId="0" xfId="0" applyNumberFormat="1" applyFont="1" applyAlignment="1">
      <alignment horizontal="center"/>
    </xf>
    <xf numFmtId="168" fontId="14" fillId="0" borderId="0" xfId="0" applyNumberFormat="1" applyFont="1" applyAlignment="1">
      <alignment horizontal="center"/>
    </xf>
    <xf numFmtId="167" fontId="14" fillId="0" borderId="0" xfId="0" applyNumberFormat="1" applyFont="1" applyAlignment="1">
      <alignment horizontal="center"/>
    </xf>
    <xf numFmtId="164" fontId="14" fillId="0" borderId="0" xfId="0" applyNumberFormat="1" applyFont="1" applyAlignment="1">
      <alignment horizontal="center"/>
    </xf>
    <xf numFmtId="0" fontId="14" fillId="0" borderId="0" xfId="0" applyFont="1"/>
    <xf numFmtId="0" fontId="24" fillId="0" borderId="0" xfId="0" applyFont="1" applyAlignment="1">
      <alignment horizontal="center"/>
    </xf>
    <xf numFmtId="0" fontId="16" fillId="0" borderId="0" xfId="0" applyNumberFormat="1" applyFont="1" applyAlignment="1">
      <alignment horizontal="center"/>
    </xf>
    <xf numFmtId="0" fontId="16" fillId="0" borderId="0" xfId="0" applyFont="1" applyAlignment="1">
      <alignment horizontal="center"/>
    </xf>
    <xf numFmtId="167" fontId="16" fillId="0" borderId="0" xfId="0" applyNumberFormat="1" applyFont="1" applyAlignment="1">
      <alignment horizontal="center"/>
    </xf>
    <xf numFmtId="0" fontId="24" fillId="0" borderId="0" xfId="0" applyFont="1"/>
    <xf numFmtId="0" fontId="16" fillId="0" borderId="0" xfId="0" applyFont="1" applyAlignment="1">
      <alignment horizontal="center" vertical="center" wrapText="1"/>
    </xf>
    <xf numFmtId="0" fontId="15" fillId="0" borderId="0" xfId="0" applyFont="1" applyAlignment="1">
      <alignment horizontal="center" vertical="center" wrapText="1"/>
    </xf>
    <xf numFmtId="0" fontId="21" fillId="0" borderId="0" xfId="0" applyFont="1"/>
    <xf numFmtId="164" fontId="15" fillId="3" borderId="1"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164" fontId="15" fillId="5" borderId="1" xfId="0" applyNumberFormat="1" applyFont="1" applyFill="1" applyBorder="1" applyAlignment="1">
      <alignment horizontal="center" vertical="center" wrapText="1"/>
    </xf>
    <xf numFmtId="164" fontId="15" fillId="6"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66" fontId="15" fillId="7"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0" fontId="0" fillId="0" borderId="3" xfId="0" applyFill="1" applyBorder="1" applyAlignment="1">
      <alignment horizontal="center"/>
    </xf>
    <xf numFmtId="0" fontId="12" fillId="0" borderId="3" xfId="0" applyNumberFormat="1" applyFont="1" applyFill="1" applyBorder="1" applyAlignment="1">
      <alignment horizontal="center"/>
    </xf>
    <xf numFmtId="167" fontId="6" fillId="0" borderId="3" xfId="0" applyNumberFormat="1" applyFont="1" applyFill="1" applyBorder="1" applyAlignment="1">
      <alignment horizontal="center"/>
    </xf>
    <xf numFmtId="165" fontId="0" fillId="0" borderId="3" xfId="0" applyNumberFormat="1" applyFill="1" applyBorder="1" applyAlignment="1">
      <alignment horizontal="center"/>
    </xf>
    <xf numFmtId="164" fontId="0" fillId="0" borderId="3" xfId="0" applyNumberFormat="1" applyFill="1" applyBorder="1" applyAlignment="1">
      <alignment horizontal="center"/>
    </xf>
    <xf numFmtId="166" fontId="0" fillId="0" borderId="3" xfId="0" applyNumberFormat="1" applyFill="1" applyBorder="1"/>
    <xf numFmtId="164" fontId="0" fillId="0" borderId="3" xfId="0" applyNumberFormat="1" applyFill="1" applyBorder="1"/>
    <xf numFmtId="0" fontId="0" fillId="0" borderId="3" xfId="0" applyFill="1" applyBorder="1"/>
    <xf numFmtId="0" fontId="18" fillId="0" borderId="3" xfId="0" applyFont="1" applyFill="1" applyBorder="1" applyAlignment="1">
      <alignment horizontal="center" vertical="center"/>
    </xf>
    <xf numFmtId="0" fontId="12" fillId="0" borderId="3" xfId="0" applyFont="1" applyFill="1" applyBorder="1" applyAlignment="1">
      <alignment horizontal="center"/>
    </xf>
    <xf numFmtId="166" fontId="12" fillId="0" borderId="3" xfId="0" applyNumberFormat="1" applyFont="1" applyFill="1" applyBorder="1" applyAlignment="1">
      <alignment horizontal="center"/>
    </xf>
    <xf numFmtId="0" fontId="13" fillId="0" borderId="3" xfId="0" applyFont="1" applyFill="1" applyBorder="1" applyAlignment="1">
      <alignment horizontal="left"/>
    </xf>
    <xf numFmtId="0" fontId="19" fillId="0" borderId="3" xfId="0" applyFont="1" applyFill="1" applyBorder="1" applyAlignment="1">
      <alignment horizontal="center" vertical="center" wrapText="1"/>
    </xf>
    <xf numFmtId="0" fontId="13" fillId="0" borderId="3" xfId="0" applyFont="1" applyFill="1" applyBorder="1"/>
    <xf numFmtId="0" fontId="13" fillId="0" borderId="3" xfId="0" applyFont="1" applyFill="1" applyBorder="1" applyAlignment="1">
      <alignment horizontal="center"/>
    </xf>
    <xf numFmtId="0" fontId="13" fillId="0" borderId="3" xfId="0" applyNumberFormat="1" applyFont="1" applyFill="1" applyBorder="1" applyAlignment="1">
      <alignment horizontal="center"/>
    </xf>
    <xf numFmtId="14" fontId="0" fillId="0" borderId="3" xfId="0" applyNumberFormat="1" applyFill="1" applyBorder="1" applyAlignment="1">
      <alignment horizontal="center"/>
    </xf>
    <xf numFmtId="167" fontId="22" fillId="0" borderId="3" xfId="0" applyNumberFormat="1" applyFont="1" applyFill="1" applyBorder="1" applyAlignment="1">
      <alignment horizontal="center"/>
    </xf>
    <xf numFmtId="165" fontId="13" fillId="0" borderId="3" xfId="0" applyNumberFormat="1" applyFont="1" applyFill="1" applyBorder="1" applyAlignment="1">
      <alignment horizontal="center"/>
    </xf>
    <xf numFmtId="164" fontId="13" fillId="0" borderId="3" xfId="0" applyNumberFormat="1" applyFont="1" applyFill="1" applyBorder="1" applyAlignment="1">
      <alignment horizontal="center"/>
    </xf>
    <xf numFmtId="166" fontId="13" fillId="0" borderId="3" xfId="0" applyNumberFormat="1" applyFont="1" applyFill="1" applyBorder="1"/>
    <xf numFmtId="164" fontId="13" fillId="0" borderId="3" xfId="0" applyNumberFormat="1" applyFont="1" applyFill="1" applyBorder="1"/>
    <xf numFmtId="0" fontId="14" fillId="0" borderId="3" xfId="0" applyFont="1" applyFill="1" applyBorder="1" applyAlignment="1">
      <alignment horizontal="left"/>
    </xf>
    <xf numFmtId="0" fontId="14" fillId="0" borderId="3" xfId="0" applyFont="1" applyFill="1" applyBorder="1" applyAlignment="1">
      <alignment horizontal="center"/>
    </xf>
    <xf numFmtId="0" fontId="14" fillId="0" borderId="3" xfId="0" applyNumberFormat="1" applyFont="1" applyFill="1" applyBorder="1" applyAlignment="1">
      <alignment horizontal="center"/>
    </xf>
    <xf numFmtId="165" fontId="14" fillId="0" borderId="3" xfId="0" applyNumberFormat="1" applyFont="1" applyFill="1" applyBorder="1" applyAlignment="1">
      <alignment horizontal="center"/>
    </xf>
    <xf numFmtId="164" fontId="14" fillId="0" borderId="3" xfId="0" applyNumberFormat="1" applyFont="1" applyFill="1" applyBorder="1" applyAlignment="1">
      <alignment horizontal="center"/>
    </xf>
    <xf numFmtId="166" fontId="14" fillId="0" borderId="3" xfId="0" applyNumberFormat="1" applyFont="1" applyFill="1" applyBorder="1"/>
    <xf numFmtId="164" fontId="14" fillId="0" borderId="3" xfId="0" applyNumberFormat="1" applyFont="1" applyFill="1" applyBorder="1"/>
    <xf numFmtId="0" fontId="14" fillId="0" borderId="3" xfId="0" applyFont="1" applyFill="1" applyBorder="1"/>
    <xf numFmtId="0" fontId="16" fillId="0" borderId="3" xfId="0" applyNumberFormat="1" applyFont="1" applyFill="1" applyBorder="1" applyAlignment="1">
      <alignment horizontal="center"/>
    </xf>
    <xf numFmtId="0" fontId="16" fillId="0" borderId="3" xfId="0" applyFont="1" applyFill="1" applyBorder="1" applyAlignment="1">
      <alignment horizontal="center"/>
    </xf>
    <xf numFmtId="20" fontId="9" fillId="0" borderId="3" xfId="0" applyNumberFormat="1" applyFont="1" applyFill="1" applyBorder="1" applyAlignment="1">
      <alignment horizontal="center"/>
    </xf>
    <xf numFmtId="165" fontId="16" fillId="0" borderId="3" xfId="0" applyNumberFormat="1" applyFont="1" applyFill="1" applyBorder="1" applyAlignment="1">
      <alignment horizontal="center"/>
    </xf>
    <xf numFmtId="164" fontId="16" fillId="0" borderId="3" xfId="0" applyNumberFormat="1" applyFont="1" applyFill="1" applyBorder="1" applyAlignment="1">
      <alignment horizontal="center"/>
    </xf>
    <xf numFmtId="0" fontId="12" fillId="0" borderId="3" xfId="0" applyFont="1" applyFill="1" applyBorder="1" applyAlignment="1">
      <alignment horizontal="center" vertical="center"/>
    </xf>
    <xf numFmtId="164" fontId="12" fillId="0" borderId="3" xfId="0" applyNumberFormat="1" applyFont="1" applyFill="1" applyBorder="1" applyAlignment="1">
      <alignment horizontal="center"/>
    </xf>
    <xf numFmtId="166" fontId="12" fillId="0" borderId="3" xfId="0" applyNumberFormat="1" applyFont="1" applyFill="1" applyBorder="1" applyAlignment="1">
      <alignment horizontal="center" vertical="center" wrapText="1"/>
    </xf>
    <xf numFmtId="4" fontId="12" fillId="0" borderId="3" xfId="0" applyNumberFormat="1" applyFont="1" applyFill="1" applyBorder="1" applyAlignment="1">
      <alignment horizontal="center" vertical="center" wrapText="1"/>
    </xf>
    <xf numFmtId="0" fontId="17" fillId="0" borderId="3" xfId="0" applyFont="1" applyFill="1" applyBorder="1"/>
    <xf numFmtId="0" fontId="17" fillId="0" borderId="3" xfId="0" applyFont="1" applyFill="1" applyBorder="1" applyAlignment="1">
      <alignment horizontal="center"/>
    </xf>
    <xf numFmtId="167" fontId="17" fillId="0" borderId="3" xfId="0" applyNumberFormat="1" applyFont="1" applyFill="1" applyBorder="1"/>
    <xf numFmtId="165" fontId="17" fillId="0" borderId="3" xfId="0" applyNumberFormat="1" applyFont="1" applyFill="1" applyBorder="1"/>
    <xf numFmtId="164" fontId="17" fillId="0" borderId="3" xfId="0" applyNumberFormat="1" applyFont="1" applyFill="1" applyBorder="1"/>
    <xf numFmtId="166" fontId="17" fillId="0" borderId="3" xfId="0" applyNumberFormat="1" applyFont="1" applyFill="1" applyBorder="1"/>
    <xf numFmtId="167" fontId="6" fillId="0" borderId="3" xfId="0" applyNumberFormat="1" applyFont="1" applyFill="1" applyBorder="1"/>
    <xf numFmtId="165" fontId="0" fillId="0" borderId="3" xfId="0" applyNumberFormat="1" applyFill="1" applyBorder="1"/>
    <xf numFmtId="0" fontId="12" fillId="0" borderId="4" xfId="0" applyFont="1" applyFill="1" applyBorder="1" applyAlignment="1">
      <alignment horizontal="center" vertical="center"/>
    </xf>
    <xf numFmtId="166" fontId="12" fillId="0" borderId="4" xfId="0" applyNumberFormat="1" applyFont="1" applyFill="1" applyBorder="1" applyAlignment="1">
      <alignment horizontal="center" vertical="center" wrapText="1"/>
    </xf>
    <xf numFmtId="0" fontId="25" fillId="0" borderId="3" xfId="0" applyFont="1" applyFill="1" applyBorder="1"/>
    <xf numFmtId="0" fontId="23" fillId="0" borderId="5" xfId="0" applyFont="1" applyFill="1" applyBorder="1"/>
    <xf numFmtId="0" fontId="25" fillId="0" borderId="5" xfId="0" applyFont="1" applyFill="1" applyBorder="1" applyAlignment="1">
      <alignment horizontal="center" vertical="center"/>
    </xf>
    <xf numFmtId="0" fontId="25" fillId="0" borderId="5" xfId="0" applyNumberFormat="1" applyFont="1" applyFill="1" applyBorder="1" applyAlignment="1">
      <alignment horizontal="center" vertical="center"/>
    </xf>
    <xf numFmtId="20" fontId="23" fillId="0" borderId="5" xfId="0" applyNumberFormat="1" applyFont="1" applyFill="1" applyBorder="1" applyAlignment="1">
      <alignment horizontal="center"/>
    </xf>
    <xf numFmtId="167" fontId="25" fillId="0" borderId="5" xfId="0" applyNumberFormat="1" applyFont="1" applyFill="1" applyBorder="1" applyAlignment="1">
      <alignment horizontal="center" vertical="center"/>
    </xf>
    <xf numFmtId="165" fontId="25" fillId="0" borderId="5" xfId="0" applyNumberFormat="1" applyFont="1" applyFill="1" applyBorder="1" applyAlignment="1">
      <alignment horizontal="center" vertical="center"/>
    </xf>
    <xf numFmtId="164" fontId="25" fillId="0" borderId="5" xfId="0" applyNumberFormat="1" applyFont="1" applyFill="1" applyBorder="1" applyAlignment="1">
      <alignment horizontal="center" vertical="center"/>
    </xf>
    <xf numFmtId="4" fontId="15" fillId="8" borderId="1" xfId="0" applyNumberFormat="1" applyFont="1" applyFill="1" applyBorder="1" applyAlignment="1">
      <alignment horizontal="center" vertical="center" wrapText="1"/>
    </xf>
    <xf numFmtId="0" fontId="11" fillId="0" borderId="3" xfId="0" applyFont="1" applyFill="1" applyBorder="1"/>
    <xf numFmtId="2" fontId="12" fillId="0" borderId="4" xfId="0" applyNumberFormat="1" applyFont="1" applyFill="1" applyBorder="1" applyAlignment="1">
      <alignment horizontal="center" vertical="center" wrapText="1"/>
    </xf>
    <xf numFmtId="0" fontId="23" fillId="0" borderId="0" xfId="0" applyFont="1" applyFill="1" applyBorder="1"/>
    <xf numFmtId="0" fontId="25" fillId="0" borderId="0" xfId="0" applyFont="1" applyFill="1" applyBorder="1" applyAlignment="1">
      <alignment horizontal="center" vertical="center"/>
    </xf>
    <xf numFmtId="0" fontId="25" fillId="0" borderId="0" xfId="0" applyNumberFormat="1" applyFont="1" applyFill="1" applyBorder="1" applyAlignment="1">
      <alignment horizontal="center" vertical="center"/>
    </xf>
    <xf numFmtId="20" fontId="23" fillId="0" borderId="0" xfId="0" applyNumberFormat="1" applyFont="1" applyFill="1" applyBorder="1" applyAlignment="1">
      <alignment horizontal="center"/>
    </xf>
    <xf numFmtId="167" fontId="25" fillId="0" borderId="0" xfId="0" applyNumberFormat="1" applyFont="1" applyFill="1" applyBorder="1" applyAlignment="1">
      <alignment horizontal="center" vertical="center"/>
    </xf>
    <xf numFmtId="165" fontId="25" fillId="0" borderId="0"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164" fontId="29" fillId="9" borderId="0" xfId="0" applyNumberFormat="1" applyFont="1" applyFill="1" applyBorder="1"/>
    <xf numFmtId="164" fontId="31" fillId="9" borderId="0" xfId="0" applyNumberFormat="1" applyFont="1" applyFill="1" applyBorder="1"/>
    <xf numFmtId="164" fontId="32" fillId="9" borderId="0" xfId="0" applyNumberFormat="1" applyFont="1" applyFill="1" applyBorder="1"/>
    <xf numFmtId="164" fontId="26" fillId="9" borderId="0" xfId="0" applyNumberFormat="1" applyFont="1" applyFill="1" applyBorder="1"/>
    <xf numFmtId="166" fontId="30" fillId="9" borderId="0" xfId="0" applyNumberFormat="1" applyFont="1" applyFill="1" applyBorder="1"/>
    <xf numFmtId="166" fontId="33" fillId="9" borderId="0" xfId="0" applyNumberFormat="1" applyFont="1" applyFill="1" applyBorder="1"/>
    <xf numFmtId="0" fontId="28" fillId="9" borderId="0" xfId="0" applyFont="1" applyFill="1" applyBorder="1"/>
    <xf numFmtId="0" fontId="30" fillId="9" borderId="0" xfId="0" applyFont="1" applyFill="1" applyBorder="1"/>
    <xf numFmtId="166" fontId="0" fillId="0" borderId="2" xfId="0" applyNumberFormat="1" applyBorder="1"/>
    <xf numFmtId="164" fontId="32" fillId="10" borderId="0" xfId="0" applyNumberFormat="1" applyFont="1" applyFill="1" applyBorder="1"/>
    <xf numFmtId="0" fontId="35" fillId="0" borderId="0" xfId="0" applyFont="1"/>
    <xf numFmtId="0" fontId="35" fillId="0" borderId="0" xfId="0" applyFont="1" applyAlignment="1">
      <alignment wrapText="1"/>
    </xf>
    <xf numFmtId="2" fontId="0" fillId="0" borderId="2" xfId="0" applyNumberFormat="1" applyBorder="1" applyAlignment="1">
      <alignment horizontal="center"/>
    </xf>
    <xf numFmtId="0" fontId="0" fillId="0" borderId="0" xfId="0" applyAlignment="1">
      <alignment horizontal="left"/>
    </xf>
    <xf numFmtId="0" fontId="11" fillId="0" borderId="0" xfId="0" applyFont="1" applyAlignment="1">
      <alignment horizontal="left"/>
    </xf>
    <xf numFmtId="0" fontId="23" fillId="0" borderId="7" xfId="0" applyFont="1" applyFill="1" applyBorder="1"/>
    <xf numFmtId="0" fontId="14" fillId="0" borderId="5" xfId="0" applyFont="1" applyFill="1" applyBorder="1"/>
    <xf numFmtId="164" fontId="30" fillId="9" borderId="0" xfId="0" applyNumberFormat="1" applyFont="1" applyFill="1" applyBorder="1"/>
    <xf numFmtId="164" fontId="30" fillId="10" borderId="0" xfId="0" applyNumberFormat="1" applyFont="1" applyFill="1" applyBorder="1"/>
    <xf numFmtId="164" fontId="26" fillId="9" borderId="0" xfId="0" applyNumberFormat="1" applyFont="1" applyFill="1" applyBorder="1" applyAlignment="1">
      <alignment wrapText="1"/>
    </xf>
    <xf numFmtId="0" fontId="39" fillId="0" borderId="0" xfId="0" applyFont="1"/>
    <xf numFmtId="0" fontId="23" fillId="0" borderId="0" xfId="0" applyFont="1"/>
    <xf numFmtId="0" fontId="23" fillId="0" borderId="0" xfId="0" applyFont="1" applyFill="1"/>
    <xf numFmtId="166" fontId="7" fillId="0" borderId="2" xfId="0" applyNumberFormat="1" applyFont="1" applyFill="1" applyBorder="1" applyAlignment="1">
      <alignment horizontal="center" vertical="center"/>
    </xf>
    <xf numFmtId="0" fontId="14" fillId="0" borderId="0" xfId="0" applyFont="1" applyAlignment="1">
      <alignment horizontal="right"/>
    </xf>
    <xf numFmtId="0" fontId="14" fillId="12" borderId="0" xfId="0" applyFont="1" applyFill="1" applyAlignment="1">
      <alignment horizontal="center"/>
    </xf>
    <xf numFmtId="164" fontId="0" fillId="12" borderId="0" xfId="0" applyNumberFormat="1" applyFill="1" applyAlignment="1">
      <alignment horizontal="center"/>
    </xf>
    <xf numFmtId="167" fontId="14" fillId="12" borderId="0" xfId="0" applyNumberFormat="1" applyFont="1" applyFill="1" applyAlignment="1">
      <alignment horizontal="center"/>
    </xf>
    <xf numFmtId="0" fontId="42" fillId="0" borderId="0" xfId="0" applyFont="1" applyFill="1" applyAlignment="1">
      <alignment horizontal="center"/>
    </xf>
    <xf numFmtId="0" fontId="43" fillId="0" borderId="0" xfId="0" applyFont="1" applyAlignment="1">
      <alignment horizontal="center"/>
    </xf>
    <xf numFmtId="15" fontId="42" fillId="0" borderId="0" xfId="0" applyNumberFormat="1" applyFont="1" applyFill="1" applyAlignment="1">
      <alignment horizontal="center"/>
    </xf>
    <xf numFmtId="0" fontId="44" fillId="0" borderId="0" xfId="0" applyFont="1" applyAlignment="1">
      <alignment horizontal="center"/>
    </xf>
    <xf numFmtId="0" fontId="44" fillId="0" borderId="0" xfId="0" applyFont="1"/>
    <xf numFmtId="0" fontId="13" fillId="0" borderId="0" xfId="0" applyFont="1" applyAlignment="1">
      <alignment horizontal="right"/>
    </xf>
    <xf numFmtId="0" fontId="0" fillId="12" borderId="0" xfId="0" applyFill="1" applyAlignment="1">
      <alignment horizontal="center"/>
    </xf>
    <xf numFmtId="168" fontId="0" fillId="12" borderId="0" xfId="0" applyNumberFormat="1" applyFill="1" applyAlignment="1">
      <alignment horizontal="center"/>
    </xf>
    <xf numFmtId="0" fontId="16" fillId="4" borderId="0" xfId="0" applyFont="1" applyFill="1" applyBorder="1" applyAlignment="1">
      <alignment horizontal="center" vertical="center" wrapText="1"/>
    </xf>
    <xf numFmtId="0" fontId="16" fillId="0" borderId="0" xfId="0" applyFont="1" applyAlignment="1">
      <alignment horizontal="center" vertical="center"/>
    </xf>
    <xf numFmtId="164" fontId="16" fillId="0" borderId="0" xfId="0" applyNumberFormat="1" applyFont="1" applyAlignment="1">
      <alignment horizontal="center" vertical="center"/>
    </xf>
    <xf numFmtId="0" fontId="15" fillId="13" borderId="0" xfId="0" applyFont="1" applyFill="1" applyAlignment="1">
      <alignment horizontal="center" vertical="center" wrapText="1"/>
    </xf>
    <xf numFmtId="0" fontId="15" fillId="0" borderId="0" xfId="0" applyNumberFormat="1" applyFont="1" applyAlignment="1">
      <alignment horizontal="center" vertical="center" wrapText="1"/>
    </xf>
    <xf numFmtId="168" fontId="15" fillId="0" borderId="0" xfId="0" applyNumberFormat="1" applyFont="1" applyAlignment="1">
      <alignment horizontal="center" vertical="center" wrapText="1"/>
    </xf>
    <xf numFmtId="164" fontId="15" fillId="0" borderId="0" xfId="0" applyNumberFormat="1" applyFont="1" applyAlignment="1">
      <alignment horizontal="center" vertical="center" wrapText="1"/>
    </xf>
    <xf numFmtId="0" fontId="21" fillId="0" borderId="0" xfId="0" applyFont="1" applyAlignment="1">
      <alignment horizontal="center"/>
    </xf>
    <xf numFmtId="0" fontId="21" fillId="0" borderId="0" xfId="0" quotePrefix="1" applyFont="1" applyAlignment="1">
      <alignment horizontal="center"/>
    </xf>
    <xf numFmtId="0" fontId="36" fillId="0" borderId="0" xfId="125"/>
    <xf numFmtId="0" fontId="23" fillId="0" borderId="0" xfId="0" applyFont="1" applyAlignment="1">
      <alignment horizontal="right"/>
    </xf>
    <xf numFmtId="0" fontId="45" fillId="0" borderId="0" xfId="125" applyFont="1"/>
    <xf numFmtId="0" fontId="46" fillId="0" borderId="0" xfId="0" applyFont="1" applyAlignment="1">
      <alignment horizontal="center"/>
    </xf>
    <xf numFmtId="0" fontId="20" fillId="0" borderId="0" xfId="0" applyFont="1" applyFill="1" applyAlignment="1">
      <alignment horizontal="center"/>
    </xf>
    <xf numFmtId="0" fontId="0" fillId="11" borderId="0" xfId="0" applyFill="1" applyAlignment="1">
      <alignment horizontal="center"/>
    </xf>
    <xf numFmtId="1" fontId="46" fillId="0" borderId="0" xfId="0" applyNumberFormat="1" applyFont="1" applyAlignment="1">
      <alignment horizontal="center"/>
    </xf>
    <xf numFmtId="0" fontId="47" fillId="0" borderId="0" xfId="0" applyFont="1" applyAlignment="1">
      <alignment horizontal="center" vertical="center" wrapText="1"/>
    </xf>
    <xf numFmtId="167" fontId="47" fillId="0" borderId="0" xfId="0" applyNumberFormat="1" applyFont="1" applyAlignment="1">
      <alignment horizontal="center" vertical="center" wrapText="1"/>
    </xf>
    <xf numFmtId="0" fontId="48" fillId="0" borderId="0" xfId="0" applyFont="1" applyAlignment="1">
      <alignment horizontal="center"/>
    </xf>
    <xf numFmtId="0" fontId="0" fillId="0" borderId="0" xfId="0" applyNumberFormat="1" applyFont="1" applyAlignment="1">
      <alignment horizontal="center"/>
    </xf>
    <xf numFmtId="1" fontId="0" fillId="0" borderId="0" xfId="0" applyNumberFormat="1" applyAlignment="1">
      <alignment horizontal="center"/>
    </xf>
    <xf numFmtId="164" fontId="46" fillId="0" borderId="0" xfId="0" applyNumberFormat="1" applyFont="1" applyAlignment="1">
      <alignment horizontal="center"/>
    </xf>
    <xf numFmtId="1" fontId="48" fillId="0" borderId="0" xfId="0" applyNumberFormat="1" applyFont="1" applyAlignment="1">
      <alignment horizontal="center"/>
    </xf>
    <xf numFmtId="164" fontId="48" fillId="0" borderId="0" xfId="0" applyNumberFormat="1" applyFont="1" applyAlignment="1">
      <alignment horizontal="center"/>
    </xf>
    <xf numFmtId="0" fontId="48" fillId="0" borderId="0" xfId="0" applyNumberFormat="1" applyFont="1" applyAlignment="1">
      <alignment horizontal="left"/>
    </xf>
    <xf numFmtId="0" fontId="49" fillId="0" borderId="0" xfId="0" applyFont="1" applyAlignment="1">
      <alignment horizontal="center"/>
    </xf>
    <xf numFmtId="0" fontId="50" fillId="0" borderId="0" xfId="0" applyFont="1" applyAlignment="1">
      <alignment horizontal="center"/>
    </xf>
    <xf numFmtId="0" fontId="38" fillId="0" borderId="0" xfId="0" applyFont="1" applyAlignment="1">
      <alignment horizontal="center"/>
    </xf>
    <xf numFmtId="0" fontId="0" fillId="0" borderId="0" xfId="0" applyFill="1" applyAlignment="1">
      <alignment horizontal="center"/>
    </xf>
    <xf numFmtId="0" fontId="47" fillId="0" borderId="0" xfId="0" applyFont="1" applyFill="1" applyAlignment="1">
      <alignment horizontal="center" vertical="center" wrapText="1"/>
    </xf>
    <xf numFmtId="0" fontId="46" fillId="11" borderId="0" xfId="0" applyFont="1" applyFill="1" applyAlignment="1">
      <alignment horizontal="center"/>
    </xf>
    <xf numFmtId="49" fontId="21" fillId="13" borderId="0" xfId="0" applyNumberFormat="1" applyFont="1" applyFill="1" applyAlignment="1">
      <alignment horizontal="center"/>
    </xf>
    <xf numFmtId="0" fontId="53" fillId="0" borderId="0" xfId="0" applyFont="1" applyFill="1" applyAlignment="1">
      <alignment horizontal="center"/>
    </xf>
    <xf numFmtId="0" fontId="38" fillId="0" borderId="0" xfId="0" applyFont="1" applyFill="1" applyAlignment="1">
      <alignment horizontal="center"/>
    </xf>
    <xf numFmtId="1" fontId="54" fillId="0" borderId="0" xfId="0" applyNumberFormat="1" applyFont="1" applyAlignment="1">
      <alignment horizontal="center"/>
    </xf>
    <xf numFmtId="1" fontId="55" fillId="0" borderId="0" xfId="0" applyNumberFormat="1" applyFont="1" applyAlignment="1">
      <alignment horizontal="center"/>
    </xf>
    <xf numFmtId="1" fontId="56" fillId="0" borderId="0" xfId="0" applyNumberFormat="1" applyFont="1" applyFill="1" applyAlignment="1">
      <alignment horizontal="center"/>
    </xf>
    <xf numFmtId="1" fontId="56" fillId="0" borderId="3" xfId="0" quotePrefix="1" applyNumberFormat="1" applyFont="1" applyFill="1" applyBorder="1" applyAlignment="1">
      <alignment horizontal="left"/>
    </xf>
    <xf numFmtId="1" fontId="56" fillId="0" borderId="0" xfId="0" applyNumberFormat="1" applyFont="1" applyAlignment="1">
      <alignment horizontal="center"/>
    </xf>
    <xf numFmtId="1" fontId="55" fillId="0" borderId="0" xfId="0" applyNumberFormat="1" applyFont="1" applyFill="1" applyAlignment="1">
      <alignment horizontal="center"/>
    </xf>
    <xf numFmtId="1" fontId="56" fillId="0" borderId="0" xfId="0" applyNumberFormat="1" applyFont="1" applyAlignment="1">
      <alignment horizontal="left"/>
    </xf>
    <xf numFmtId="14" fontId="1" fillId="0" borderId="2" xfId="0" applyNumberFormat="1" applyFont="1" applyFill="1" applyBorder="1" applyAlignment="1">
      <alignment horizontal="center"/>
    </xf>
    <xf numFmtId="0" fontId="0" fillId="0" borderId="3" xfId="0" quotePrefix="1" applyFill="1" applyBorder="1" applyAlignment="1">
      <alignment horizontal="left"/>
    </xf>
    <xf numFmtId="49" fontId="23" fillId="0" borderId="5" xfId="0" applyNumberFormat="1" applyFont="1" applyFill="1" applyBorder="1"/>
    <xf numFmtId="164" fontId="29" fillId="9" borderId="6" xfId="0" applyNumberFormat="1" applyFont="1" applyFill="1" applyBorder="1"/>
    <xf numFmtId="164" fontId="30" fillId="9" borderId="9" xfId="0" applyNumberFormat="1" applyFont="1" applyFill="1" applyBorder="1"/>
    <xf numFmtId="164" fontId="31" fillId="9" borderId="9" xfId="0" applyNumberFormat="1" applyFont="1" applyFill="1" applyBorder="1"/>
    <xf numFmtId="164" fontId="32" fillId="9" borderId="9" xfId="0" applyNumberFormat="1" applyFont="1" applyFill="1" applyBorder="1"/>
    <xf numFmtId="164" fontId="26" fillId="9" borderId="9" xfId="0" applyNumberFormat="1" applyFont="1" applyFill="1" applyBorder="1"/>
    <xf numFmtId="2" fontId="33" fillId="9" borderId="9" xfId="0" applyNumberFormat="1" applyFont="1" applyFill="1" applyBorder="1"/>
    <xf numFmtId="2" fontId="30" fillId="9" borderId="9" xfId="0" applyNumberFormat="1" applyFont="1" applyFill="1" applyBorder="1"/>
    <xf numFmtId="2" fontId="28" fillId="9" borderId="9" xfId="0" applyNumberFormat="1" applyFont="1" applyFill="1" applyBorder="1"/>
    <xf numFmtId="0" fontId="7" fillId="0" borderId="1" xfId="0" applyFont="1" applyBorder="1" applyAlignment="1">
      <alignment horizontal="center" vertical="center"/>
    </xf>
    <xf numFmtId="164" fontId="57" fillId="14" borderId="10" xfId="0" applyNumberFormat="1" applyFont="1" applyFill="1" applyBorder="1"/>
    <xf numFmtId="164" fontId="58" fillId="14" borderId="10" xfId="0" applyNumberFormat="1" applyFont="1" applyFill="1" applyBorder="1"/>
    <xf numFmtId="164" fontId="59" fillId="14" borderId="10" xfId="0" applyNumberFormat="1" applyFont="1" applyFill="1" applyBorder="1"/>
    <xf numFmtId="164" fontId="60" fillId="14" borderId="10" xfId="0" applyNumberFormat="1" applyFont="1" applyFill="1" applyBorder="1"/>
    <xf numFmtId="166" fontId="61" fillId="14" borderId="10" xfId="0" applyNumberFormat="1" applyFont="1" applyFill="1" applyBorder="1"/>
    <xf numFmtId="166" fontId="62" fillId="14" borderId="10" xfId="0" applyNumberFormat="1" applyFont="1" applyFill="1" applyBorder="1"/>
    <xf numFmtId="0" fontId="63" fillId="14" borderId="10" xfId="0" applyFont="1" applyFill="1" applyBorder="1"/>
    <xf numFmtId="0" fontId="62" fillId="14" borderId="10" xfId="0" applyFont="1" applyFill="1" applyBorder="1"/>
    <xf numFmtId="2" fontId="30" fillId="0" borderId="0" xfId="0" applyNumberFormat="1" applyFont="1" applyFill="1" applyBorder="1"/>
    <xf numFmtId="2" fontId="15" fillId="7" borderId="1" xfId="0" applyNumberFormat="1" applyFont="1" applyFill="1" applyBorder="1" applyAlignment="1">
      <alignment horizontal="center" vertical="center" wrapText="1"/>
    </xf>
    <xf numFmtId="2" fontId="15" fillId="8" borderId="1" xfId="0" applyNumberFormat="1" applyFont="1" applyFill="1" applyBorder="1" applyAlignment="1">
      <alignment horizontal="center" vertical="center" wrapText="1"/>
    </xf>
    <xf numFmtId="166" fontId="64" fillId="0" borderId="11" xfId="0" applyNumberFormat="1" applyFont="1" applyFill="1" applyBorder="1" applyAlignment="1">
      <alignment horizontal="center"/>
    </xf>
    <xf numFmtId="2" fontId="64" fillId="0" borderId="11" xfId="0" applyNumberFormat="1" applyFont="1" applyFill="1" applyBorder="1" applyAlignment="1">
      <alignment horizontal="center"/>
    </xf>
    <xf numFmtId="166" fontId="12" fillId="0" borderId="11" xfId="0" applyNumberFormat="1" applyFont="1" applyFill="1" applyBorder="1" applyAlignment="1">
      <alignment horizontal="center" vertical="center" wrapText="1"/>
    </xf>
    <xf numFmtId="49" fontId="40" fillId="15" borderId="8" xfId="0" applyNumberFormat="1" applyFont="1" applyFill="1" applyBorder="1" applyAlignment="1">
      <alignment horizontal="center" vertical="center"/>
    </xf>
    <xf numFmtId="166" fontId="40" fillId="15" borderId="8" xfId="0" applyNumberFormat="1" applyFont="1" applyFill="1" applyBorder="1" applyAlignment="1">
      <alignment horizontal="center" vertical="center"/>
    </xf>
    <xf numFmtId="166" fontId="40" fillId="15" borderId="8" xfId="0" applyNumberFormat="1" applyFont="1" applyFill="1" applyBorder="1" applyAlignment="1">
      <alignment horizontal="center" vertical="center" wrapText="1"/>
    </xf>
    <xf numFmtId="2" fontId="40" fillId="15" borderId="8" xfId="0" applyNumberFormat="1" applyFont="1" applyFill="1" applyBorder="1" applyAlignment="1">
      <alignment horizontal="center" vertical="center"/>
    </xf>
    <xf numFmtId="166" fontId="40" fillId="15" borderId="8" xfId="0" applyNumberFormat="1" applyFont="1" applyFill="1" applyBorder="1"/>
    <xf numFmtId="49" fontId="40" fillId="16" borderId="8" xfId="0" applyNumberFormat="1" applyFont="1" applyFill="1" applyBorder="1" applyAlignment="1">
      <alignment horizontal="center" vertical="center"/>
    </xf>
    <xf numFmtId="166" fontId="40" fillId="16" borderId="8" xfId="0" applyNumberFormat="1" applyFont="1" applyFill="1" applyBorder="1" applyAlignment="1">
      <alignment horizontal="center" vertical="center"/>
    </xf>
    <xf numFmtId="166" fontId="40" fillId="16" borderId="8" xfId="0" applyNumberFormat="1" applyFont="1" applyFill="1" applyBorder="1" applyAlignment="1">
      <alignment horizontal="center" vertical="center" wrapText="1"/>
    </xf>
    <xf numFmtId="2" fontId="40" fillId="16" borderId="8" xfId="0" applyNumberFormat="1" applyFont="1" applyFill="1" applyBorder="1" applyAlignment="1">
      <alignment horizontal="center" vertical="center"/>
    </xf>
    <xf numFmtId="166" fontId="40" fillId="16" borderId="8" xfId="0" applyNumberFormat="1" applyFont="1" applyFill="1" applyBorder="1"/>
    <xf numFmtId="164" fontId="40" fillId="17" borderId="8" xfId="0" applyNumberFormat="1" applyFont="1" applyFill="1" applyBorder="1" applyAlignment="1">
      <alignment horizontal="center" vertical="center"/>
    </xf>
    <xf numFmtId="166" fontId="40" fillId="17" borderId="8" xfId="0" applyNumberFormat="1" applyFont="1" applyFill="1" applyBorder="1" applyAlignment="1">
      <alignment horizontal="center" vertical="center" wrapText="1"/>
    </xf>
    <xf numFmtId="10" fontId="40" fillId="17" borderId="8" xfId="0" applyNumberFormat="1" applyFont="1" applyFill="1" applyBorder="1" applyAlignment="1">
      <alignment horizontal="center" vertical="center"/>
    </xf>
    <xf numFmtId="10" fontId="40" fillId="17" borderId="8" xfId="0" applyNumberFormat="1" applyFont="1" applyFill="1" applyBorder="1"/>
    <xf numFmtId="10" fontId="39" fillId="0" borderId="0" xfId="0" applyNumberFormat="1" applyFont="1"/>
    <xf numFmtId="0" fontId="65" fillId="0" borderId="0" xfId="0" applyFont="1"/>
    <xf numFmtId="0" fontId="66" fillId="0" borderId="0" xfId="0" applyFont="1"/>
    <xf numFmtId="0" fontId="67" fillId="0" borderId="0" xfId="125" applyFont="1"/>
    <xf numFmtId="0" fontId="66" fillId="0" borderId="0" xfId="125" applyFont="1"/>
    <xf numFmtId="0" fontId="12" fillId="18" borderId="3" xfId="0" applyFont="1" applyFill="1" applyBorder="1" applyAlignment="1">
      <alignment horizontal="center" vertical="center"/>
    </xf>
    <xf numFmtId="0" fontId="46" fillId="18" borderId="0" xfId="0" applyFont="1" applyFill="1" applyAlignment="1">
      <alignment horizontal="center"/>
    </xf>
    <xf numFmtId="0" fontId="0" fillId="18" borderId="0" xfId="0" applyFill="1" applyAlignment="1">
      <alignment horizontal="center"/>
    </xf>
    <xf numFmtId="0" fontId="20" fillId="18" borderId="0" xfId="0" applyFont="1" applyFill="1" applyAlignment="1">
      <alignment horizontal="center"/>
    </xf>
    <xf numFmtId="1" fontId="56" fillId="18" borderId="0" xfId="0" applyNumberFormat="1" applyFont="1" applyFill="1" applyAlignment="1">
      <alignment horizontal="center"/>
    </xf>
    <xf numFmtId="0" fontId="48" fillId="18" borderId="0" xfId="0" applyFont="1" applyFill="1" applyAlignment="1">
      <alignment horizontal="center"/>
    </xf>
    <xf numFmtId="1" fontId="48" fillId="18" borderId="0" xfId="0" applyNumberFormat="1" applyFont="1" applyFill="1" applyAlignment="1">
      <alignment horizontal="center"/>
    </xf>
    <xf numFmtId="164" fontId="48" fillId="18" borderId="0" xfId="0" applyNumberFormat="1" applyFont="1" applyFill="1" applyAlignment="1">
      <alignment horizontal="center"/>
    </xf>
    <xf numFmtId="0" fontId="0" fillId="19" borderId="3" xfId="0" applyFill="1" applyBorder="1" applyAlignment="1">
      <alignment horizontal="center"/>
    </xf>
    <xf numFmtId="0" fontId="13" fillId="19" borderId="3" xfId="0" applyFont="1" applyFill="1" applyBorder="1" applyAlignment="1">
      <alignment horizontal="center"/>
    </xf>
    <xf numFmtId="0" fontId="14" fillId="19" borderId="3" xfId="0" applyFont="1" applyFill="1" applyBorder="1" applyAlignment="1">
      <alignment horizontal="center"/>
    </xf>
    <xf numFmtId="0" fontId="25" fillId="19" borderId="5" xfId="0" applyFont="1" applyFill="1" applyBorder="1" applyAlignment="1">
      <alignment horizontal="center" vertical="center"/>
    </xf>
    <xf numFmtId="0" fontId="25" fillId="19" borderId="0" xfId="0" applyFont="1" applyFill="1" applyBorder="1" applyAlignment="1">
      <alignment horizontal="center" vertical="center"/>
    </xf>
    <xf numFmtId="0" fontId="15" fillId="19" borderId="1" xfId="0" applyFont="1" applyFill="1" applyBorder="1" applyAlignment="1">
      <alignment horizontal="center" vertical="center" wrapText="1"/>
    </xf>
    <xf numFmtId="0" fontId="0" fillId="19" borderId="0" xfId="0" applyNumberFormat="1" applyFont="1" applyFill="1" applyAlignment="1">
      <alignment horizontal="center"/>
    </xf>
    <xf numFmtId="1" fontId="55" fillId="19" borderId="0" xfId="0" applyNumberFormat="1" applyFont="1" applyFill="1" applyAlignment="1">
      <alignment horizontal="center"/>
    </xf>
    <xf numFmtId="0" fontId="0" fillId="19" borderId="0" xfId="0" applyFill="1" applyAlignment="1">
      <alignment horizontal="center"/>
    </xf>
    <xf numFmtId="0" fontId="48" fillId="19" borderId="0" xfId="0" applyFont="1" applyFill="1" applyAlignment="1">
      <alignment horizontal="center"/>
    </xf>
    <xf numFmtId="1" fontId="56" fillId="19" borderId="0" xfId="0" applyNumberFormat="1" applyFont="1" applyFill="1" applyAlignment="1">
      <alignment horizontal="center"/>
    </xf>
    <xf numFmtId="0" fontId="12" fillId="19" borderId="3" xfId="0" applyFont="1" applyFill="1" applyBorder="1" applyAlignment="1">
      <alignment horizontal="center"/>
    </xf>
    <xf numFmtId="0" fontId="17" fillId="19" borderId="3" xfId="0" applyFont="1" applyFill="1" applyBorder="1"/>
    <xf numFmtId="0" fontId="0" fillId="19" borderId="3" xfId="0" applyFill="1" applyBorder="1"/>
    <xf numFmtId="0" fontId="46" fillId="20" borderId="0" xfId="0" applyFont="1" applyFill="1" applyAlignment="1">
      <alignment horizontal="center"/>
    </xf>
    <xf numFmtId="0" fontId="0" fillId="20" borderId="0" xfId="0" applyFill="1" applyAlignment="1">
      <alignment horizontal="center"/>
    </xf>
    <xf numFmtId="0" fontId="20" fillId="20" borderId="0" xfId="0" applyFont="1" applyFill="1" applyAlignment="1">
      <alignment horizontal="center"/>
    </xf>
    <xf numFmtId="1" fontId="56" fillId="20" borderId="0" xfId="0" applyNumberFormat="1" applyFont="1" applyFill="1" applyAlignment="1">
      <alignment horizontal="center"/>
    </xf>
    <xf numFmtId="0" fontId="48" fillId="20" borderId="0" xfId="0" applyFont="1" applyFill="1" applyAlignment="1">
      <alignment horizontal="center"/>
    </xf>
    <xf numFmtId="0" fontId="12" fillId="20" borderId="3" xfId="0" applyFont="1" applyFill="1" applyBorder="1" applyAlignment="1">
      <alignment horizontal="center" vertical="center"/>
    </xf>
    <xf numFmtId="167" fontId="0" fillId="20" borderId="0" xfId="0" applyNumberFormat="1" applyFill="1" applyAlignment="1">
      <alignment horizontal="center"/>
    </xf>
    <xf numFmtId="166" fontId="12" fillId="20" borderId="4" xfId="0" applyNumberFormat="1" applyFont="1" applyFill="1" applyBorder="1" applyAlignment="1">
      <alignment horizontal="center" vertical="center" wrapText="1"/>
    </xf>
    <xf numFmtId="2" fontId="12" fillId="20" borderId="4" xfId="0" applyNumberFormat="1" applyFont="1" applyFill="1" applyBorder="1" applyAlignment="1">
      <alignment horizontal="center" vertical="center" wrapText="1"/>
    </xf>
    <xf numFmtId="164" fontId="18" fillId="0" borderId="3" xfId="0" applyNumberFormat="1" applyFont="1" applyFill="1" applyBorder="1" applyAlignment="1">
      <alignment horizontal="center" vertical="center"/>
    </xf>
    <xf numFmtId="164" fontId="19" fillId="0" borderId="3" xfId="0" applyNumberFormat="1" applyFont="1" applyFill="1" applyBorder="1" applyAlignment="1">
      <alignment horizontal="center" vertical="center" wrapText="1"/>
    </xf>
    <xf numFmtId="164" fontId="9" fillId="0" borderId="3" xfId="0" applyNumberFormat="1" applyFont="1" applyFill="1" applyBorder="1" applyAlignment="1">
      <alignment horizontal="center"/>
    </xf>
    <xf numFmtId="164" fontId="23" fillId="0" borderId="5" xfId="0" applyNumberFormat="1" applyFont="1" applyFill="1" applyBorder="1" applyAlignment="1">
      <alignment horizontal="center"/>
    </xf>
    <xf numFmtId="164" fontId="23" fillId="0" borderId="0" xfId="0" applyNumberFormat="1" applyFont="1" applyFill="1" applyBorder="1" applyAlignment="1">
      <alignment horizontal="center"/>
    </xf>
    <xf numFmtId="164" fontId="15" fillId="0" borderId="1" xfId="0" applyNumberFormat="1" applyFont="1" applyFill="1" applyBorder="1" applyAlignment="1">
      <alignment horizontal="center" vertical="center" wrapText="1"/>
    </xf>
    <xf numFmtId="164" fontId="56" fillId="0" borderId="0" xfId="0" applyNumberFormat="1" applyFont="1" applyAlignment="1">
      <alignment horizontal="center"/>
    </xf>
    <xf numFmtId="164" fontId="0" fillId="0" borderId="0" xfId="0" applyNumberFormat="1"/>
    <xf numFmtId="164" fontId="55" fillId="0" borderId="0" xfId="0" applyNumberFormat="1" applyFont="1" applyAlignment="1">
      <alignment horizontal="center"/>
    </xf>
    <xf numFmtId="164" fontId="48" fillId="20" borderId="0" xfId="0" applyNumberFormat="1" applyFont="1" applyFill="1" applyAlignment="1">
      <alignment horizontal="center"/>
    </xf>
    <xf numFmtId="164" fontId="17" fillId="0" borderId="3" xfId="0" applyNumberFormat="1" applyFont="1" applyFill="1" applyBorder="1" applyAlignment="1">
      <alignment horizontal="center"/>
    </xf>
    <xf numFmtId="164" fontId="2" fillId="0" borderId="3" xfId="0" applyNumberFormat="1" applyFont="1" applyFill="1" applyBorder="1" applyAlignment="1">
      <alignment horizontal="center"/>
    </xf>
    <xf numFmtId="164" fontId="27" fillId="0" borderId="5" xfId="0" applyNumberFormat="1" applyFont="1" applyFill="1" applyBorder="1" applyAlignment="1">
      <alignment horizontal="center"/>
    </xf>
    <xf numFmtId="164" fontId="27" fillId="0" borderId="0" xfId="0" applyNumberFormat="1" applyFont="1" applyFill="1" applyBorder="1" applyAlignment="1">
      <alignment horizontal="center"/>
    </xf>
    <xf numFmtId="0" fontId="18" fillId="19" borderId="3" xfId="0" applyFont="1" applyFill="1" applyBorder="1" applyAlignment="1">
      <alignment horizontal="center" vertical="center"/>
    </xf>
    <xf numFmtId="0" fontId="19" fillId="19" borderId="3" xfId="0" applyFont="1" applyFill="1" applyBorder="1" applyAlignment="1">
      <alignment horizontal="center" vertical="center" wrapText="1"/>
    </xf>
    <xf numFmtId="14" fontId="0" fillId="19" borderId="3" xfId="0" applyNumberFormat="1" applyFill="1" applyBorder="1" applyAlignment="1">
      <alignment horizontal="center"/>
    </xf>
    <xf numFmtId="20" fontId="9" fillId="19" borderId="3" xfId="0" applyNumberFormat="1" applyFont="1" applyFill="1" applyBorder="1" applyAlignment="1">
      <alignment horizontal="center"/>
    </xf>
    <xf numFmtId="20" fontId="23" fillId="19" borderId="5" xfId="0" applyNumberFormat="1" applyFont="1" applyFill="1" applyBorder="1" applyAlignment="1">
      <alignment horizontal="center"/>
    </xf>
    <xf numFmtId="20" fontId="23" fillId="19" borderId="0" xfId="0" applyNumberFormat="1" applyFont="1" applyFill="1" applyBorder="1" applyAlignment="1">
      <alignment horizontal="center"/>
    </xf>
    <xf numFmtId="1" fontId="0" fillId="19" borderId="0" xfId="0" applyNumberFormat="1" applyFill="1" applyAlignment="1">
      <alignment horizontal="center"/>
    </xf>
    <xf numFmtId="1" fontId="48" fillId="19" borderId="0" xfId="0" applyNumberFormat="1" applyFont="1" applyFill="1" applyAlignment="1">
      <alignment horizontal="center"/>
    </xf>
    <xf numFmtId="0" fontId="17" fillId="19" borderId="3" xfId="0" applyFont="1" applyFill="1" applyBorder="1" applyAlignment="1">
      <alignment horizontal="center"/>
    </xf>
    <xf numFmtId="1" fontId="54" fillId="18" borderId="0" xfId="0" applyNumberFormat="1" applyFont="1" applyFill="1" applyAlignment="1">
      <alignment horizontal="center"/>
    </xf>
    <xf numFmtId="166" fontId="0" fillId="18" borderId="0" xfId="0" applyNumberFormat="1" applyFill="1" applyAlignment="1">
      <alignment horizontal="center"/>
    </xf>
    <xf numFmtId="0" fontId="14" fillId="0" borderId="5" xfId="0" applyFont="1" applyFill="1" applyBorder="1" applyAlignment="1">
      <alignment horizontal="center"/>
    </xf>
  </cellXfs>
  <cellStyles count="12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cellStyle name="Normal" xfId="0" builtinId="0"/>
  </cellStyles>
  <dxfs count="78">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
      <font>
        <color rgb="FF3366FF"/>
      </font>
      <fill>
        <patternFill patternType="solid">
          <fgColor rgb="FF000000"/>
          <bgColor rgb="FFFFFF00"/>
        </patternFill>
      </fill>
    </dxf>
    <dxf>
      <font>
        <color rgb="FF0000FF"/>
      </font>
      <fill>
        <patternFill patternType="solid">
          <fgColor rgb="FF000000"/>
          <bgColor rgb="FFFFFF00"/>
        </patternFill>
      </fill>
    </dxf>
    <dxf>
      <font>
        <color rgb="FF0000FF"/>
      </font>
      <fill>
        <patternFill patternType="solid">
          <fgColor rgb="FF000000"/>
          <bgColor rgb="FFCCFFFF"/>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hyperlink" Target="https://seabass.gsfc.nasa.gov/hplc2sb/" TargetMode="External"/><Relationship Id="rId2"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871"/>
  <sheetViews>
    <sheetView tabSelected="1" topLeftCell="I9" workbookViewId="0">
      <pane ySplit="1" topLeftCell="A12" activePane="bottomLeft" state="frozen"/>
      <selection activeCell="A9" sqref="A9"/>
      <selection pane="bottomLeft" activeCell="P70" sqref="P70"/>
    </sheetView>
  </sheetViews>
  <sheetFormatPr baseColWidth="10" defaultColWidth="9.1640625" defaultRowHeight="12.75" customHeight="1" x14ac:dyDescent="0.15"/>
  <cols>
    <col min="1" max="1" width="15.5" style="63" hidden="1" customWidth="1"/>
    <col min="2" max="2" width="44" style="63" hidden="1" customWidth="1"/>
    <col min="3" max="4" width="4.33203125" style="63" hidden="1" customWidth="1"/>
    <col min="5" max="5" width="4.33203125" style="102" hidden="1" customWidth="1"/>
    <col min="6" max="6" width="4.33203125" style="62" hidden="1" customWidth="1"/>
    <col min="7" max="8" width="4.33203125" style="63" hidden="1" customWidth="1"/>
    <col min="9" max="9" width="5.5" style="266" customWidth="1"/>
    <col min="10" max="10" width="5.83203125" style="63" customWidth="1"/>
    <col min="11" max="11" width="9.83203125" style="63" customWidth="1"/>
    <col min="12" max="12" width="11.33203125" style="63" customWidth="1"/>
    <col min="13" max="13" width="6.33203125" style="253" customWidth="1"/>
    <col min="14" max="14" width="7.33203125" style="56" customWidth="1"/>
    <col min="15" max="15" width="8.83203125" style="63" customWidth="1"/>
    <col min="16" max="16" width="10" style="60" customWidth="1"/>
    <col min="17" max="17" width="9.33203125" style="286" hidden="1" customWidth="1"/>
    <col min="18" max="18" width="9.33203125" style="286" customWidth="1"/>
    <col min="19" max="19" width="9.1640625" style="101" hidden="1" customWidth="1"/>
    <col min="20" max="20" width="26" style="63" customWidth="1"/>
    <col min="21" max="21" width="7.83203125" style="266" customWidth="1"/>
    <col min="22" max="22" width="10.1640625" style="63" customWidth="1"/>
    <col min="23" max="23" width="9.5" style="63" customWidth="1"/>
    <col min="24" max="24" width="7.83203125" style="63" hidden="1" customWidth="1"/>
    <col min="25" max="25" width="7.83203125" style="63" customWidth="1"/>
    <col min="26" max="26" width="10.1640625" style="63" customWidth="1"/>
    <col min="27" max="28" width="10.5" style="63" bestFit="1" customWidth="1"/>
    <col min="29" max="29" width="9.1640625" style="63" bestFit="1" customWidth="1"/>
    <col min="30" max="31" width="9.1640625" style="63" customWidth="1"/>
    <col min="32" max="33" width="9.1640625" style="63" bestFit="1" customWidth="1"/>
    <col min="34" max="34" width="11.5" style="63" customWidth="1"/>
    <col min="35" max="37" width="9.1640625" style="63" bestFit="1" customWidth="1"/>
    <col min="38" max="38" width="11.5" style="63" customWidth="1"/>
    <col min="39" max="39" width="10.5" style="63" customWidth="1"/>
    <col min="40" max="40" width="9.33203125" style="63" customWidth="1"/>
    <col min="41" max="41" width="11.33203125" style="63" customWidth="1"/>
    <col min="42" max="42" width="10.5" style="63" customWidth="1"/>
    <col min="43" max="43" width="9.1640625" style="63" bestFit="1" customWidth="1"/>
    <col min="44" max="44" width="9.1640625" style="63" customWidth="1"/>
    <col min="45" max="45" width="9.6640625" style="63" customWidth="1"/>
    <col min="46" max="47" width="9.1640625" style="63" bestFit="1" customWidth="1"/>
    <col min="48" max="48" width="8.83203125" style="63" customWidth="1"/>
    <col min="49" max="50" width="9.1640625" style="63" customWidth="1"/>
    <col min="51" max="51" width="10.6640625" style="63" customWidth="1"/>
    <col min="52" max="52" width="9.6640625" style="61" customWidth="1"/>
    <col min="53" max="59" width="9.1640625" style="61" bestFit="1" customWidth="1"/>
    <col min="60" max="60" width="20.6640625" style="63" customWidth="1"/>
    <col min="61" max="63" width="12.5" style="63" customWidth="1"/>
    <col min="64" max="64" width="11.1640625" style="63" customWidth="1"/>
    <col min="65" max="65" width="11" style="63" customWidth="1"/>
    <col min="66" max="66" width="12.83203125" style="63" customWidth="1"/>
    <col min="67" max="67" width="9.6640625" style="63" hidden="1" customWidth="1"/>
    <col min="68" max="68" width="0" style="63" hidden="1" customWidth="1"/>
    <col min="69" max="16384" width="9.1640625" style="63"/>
  </cols>
  <sheetData>
    <row r="1" spans="1:70" ht="14" hidden="1" customHeight="1" x14ac:dyDescent="0.25">
      <c r="A1" s="56"/>
      <c r="B1" s="56"/>
      <c r="C1" s="56"/>
      <c r="D1" s="56"/>
      <c r="E1" s="59"/>
      <c r="F1" s="60"/>
      <c r="G1" s="56"/>
      <c r="H1" s="56"/>
      <c r="I1" s="253"/>
      <c r="J1" s="57"/>
      <c r="K1" s="56"/>
      <c r="L1" s="56"/>
      <c r="O1" s="56"/>
      <c r="Q1" s="287"/>
      <c r="R1" s="287"/>
      <c r="S1" s="58"/>
      <c r="T1" s="114"/>
      <c r="U1" s="253"/>
      <c r="V1" s="56"/>
      <c r="W1" s="56"/>
      <c r="X1" s="56"/>
      <c r="Y1" s="56"/>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row>
    <row r="2" spans="1:70" ht="14" hidden="1" customHeight="1" x14ac:dyDescent="0.2">
      <c r="A2" s="56"/>
      <c r="B2" s="56"/>
      <c r="C2" s="56"/>
      <c r="D2" s="56"/>
      <c r="E2" s="59"/>
      <c r="F2" s="60"/>
      <c r="G2" s="56"/>
      <c r="H2" s="56"/>
      <c r="I2" s="253"/>
      <c r="J2" s="57"/>
      <c r="K2" s="56"/>
      <c r="L2" s="56"/>
      <c r="M2" s="290"/>
      <c r="N2" s="64"/>
      <c r="O2" s="56"/>
      <c r="P2" s="276"/>
      <c r="Q2" s="287"/>
      <c r="R2" s="287"/>
      <c r="S2" s="58"/>
      <c r="U2" s="253"/>
      <c r="V2" s="56"/>
      <c r="W2" s="56"/>
      <c r="X2" s="56"/>
      <c r="Y2" s="56"/>
      <c r="AL2" s="65"/>
      <c r="AM2" s="65"/>
      <c r="AP2" s="65"/>
      <c r="AS2" s="65"/>
      <c r="AV2" s="65"/>
      <c r="AY2" s="65"/>
      <c r="AZ2" s="66"/>
      <c r="BA2" s="66"/>
      <c r="BB2" s="66"/>
      <c r="BC2" s="66"/>
      <c r="BD2" s="66"/>
      <c r="BE2" s="66"/>
      <c r="BF2" s="66"/>
      <c r="BG2" s="66"/>
      <c r="BH2" s="66"/>
      <c r="BI2" s="66"/>
      <c r="BJ2" s="66"/>
      <c r="BK2" s="66"/>
      <c r="BL2" s="65"/>
      <c r="BM2" s="65"/>
      <c r="BN2" s="66"/>
    </row>
    <row r="3" spans="1:70" ht="14" hidden="1" customHeight="1" x14ac:dyDescent="0.2">
      <c r="A3" s="56"/>
      <c r="B3" s="56"/>
      <c r="C3" s="56"/>
      <c r="D3" s="201" t="s">
        <v>407</v>
      </c>
      <c r="E3" s="59"/>
      <c r="F3" s="60"/>
      <c r="G3" s="56"/>
      <c r="H3" s="56"/>
      <c r="I3" s="253"/>
      <c r="J3" s="57"/>
      <c r="K3" s="56"/>
      <c r="L3" s="56"/>
      <c r="M3" s="291"/>
      <c r="N3" s="68"/>
      <c r="O3" s="56"/>
      <c r="P3" s="277"/>
      <c r="Q3" s="287"/>
      <c r="R3" s="287"/>
      <c r="S3" s="58"/>
      <c r="T3" s="67"/>
      <c r="U3" s="253"/>
      <c r="V3" s="56"/>
      <c r="W3" s="56"/>
      <c r="X3" s="56"/>
      <c r="Y3" s="56"/>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row>
    <row r="4" spans="1:70" s="69" customFormat="1" ht="14" hidden="1" customHeight="1" x14ac:dyDescent="0.2">
      <c r="A4" s="70"/>
      <c r="B4" s="70"/>
      <c r="C4" s="70"/>
      <c r="D4" s="196" t="s">
        <v>406</v>
      </c>
      <c r="E4" s="74"/>
      <c r="F4" s="75"/>
      <c r="G4" s="70"/>
      <c r="H4" s="70"/>
      <c r="I4" s="254"/>
      <c r="J4" s="71"/>
      <c r="K4" s="70"/>
      <c r="L4" s="70"/>
      <c r="M4" s="292"/>
      <c r="N4" s="72"/>
      <c r="O4" s="70"/>
      <c r="P4" s="60"/>
      <c r="Q4" s="287"/>
      <c r="R4" s="287"/>
      <c r="S4" s="73"/>
      <c r="U4" s="254"/>
      <c r="V4" s="70"/>
      <c r="W4" s="70"/>
      <c r="X4" s="70"/>
      <c r="Y4" s="70"/>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6"/>
      <c r="BA4" s="76"/>
      <c r="BB4" s="76"/>
      <c r="BC4" s="76"/>
      <c r="BD4" s="76"/>
      <c r="BE4" s="76"/>
      <c r="BF4" s="76"/>
      <c r="BG4" s="76"/>
      <c r="BJ4" s="105"/>
    </row>
    <row r="5" spans="1:70" s="85" customFormat="1" ht="14" hidden="1" customHeight="1" x14ac:dyDescent="0.2">
      <c r="A5" s="79"/>
      <c r="B5" s="79"/>
      <c r="C5" s="79"/>
      <c r="D5" s="78" t="s">
        <v>405</v>
      </c>
      <c r="E5" s="81"/>
      <c r="F5" s="82"/>
      <c r="G5" s="79"/>
      <c r="H5" s="79"/>
      <c r="I5" s="255"/>
      <c r="J5" s="80"/>
      <c r="K5" s="79"/>
      <c r="L5" s="79"/>
      <c r="M5" s="292"/>
      <c r="N5" s="72"/>
      <c r="O5" s="79"/>
      <c r="P5" s="60"/>
      <c r="Q5" s="287"/>
      <c r="R5" s="287"/>
      <c r="S5" s="73"/>
      <c r="T5" s="78"/>
      <c r="U5" s="255"/>
      <c r="V5" s="79"/>
      <c r="W5" s="79"/>
      <c r="X5" s="79"/>
      <c r="Y5" s="79"/>
      <c r="Z5" s="65"/>
      <c r="AA5" s="65"/>
      <c r="AB5" s="65"/>
      <c r="AC5" s="65"/>
      <c r="AD5" s="65"/>
      <c r="AE5" s="65"/>
      <c r="AF5" s="65"/>
      <c r="AG5" s="65"/>
      <c r="AH5" s="65"/>
      <c r="AI5" s="65"/>
      <c r="AJ5" s="65"/>
      <c r="AK5" s="65"/>
      <c r="AL5" s="84"/>
      <c r="AM5" s="84"/>
      <c r="AN5" s="84"/>
      <c r="AO5" s="84"/>
      <c r="AP5" s="84"/>
      <c r="AQ5" s="84"/>
      <c r="AS5" s="84"/>
      <c r="AT5" s="84"/>
      <c r="AU5" s="84"/>
      <c r="AV5" s="84"/>
      <c r="AW5" s="84"/>
      <c r="AX5" s="84"/>
      <c r="AY5" s="84"/>
      <c r="AZ5" s="83"/>
      <c r="BA5" s="83"/>
      <c r="BB5" s="83"/>
      <c r="BC5" s="83"/>
      <c r="BD5" s="83"/>
      <c r="BE5" s="83"/>
      <c r="BF5" s="83"/>
      <c r="BG5" s="83"/>
    </row>
    <row r="6" spans="1:70" s="85" customFormat="1" ht="14" hidden="1" customHeight="1" x14ac:dyDescent="0.2">
      <c r="A6" s="79"/>
      <c r="B6" s="79"/>
      <c r="C6" s="79"/>
      <c r="D6" s="183" t="s">
        <v>399</v>
      </c>
      <c r="E6" s="89"/>
      <c r="F6" s="90"/>
      <c r="G6" s="79"/>
      <c r="H6" s="79"/>
      <c r="I6" s="255"/>
      <c r="J6" s="86"/>
      <c r="K6" s="87"/>
      <c r="L6" s="87"/>
      <c r="M6" s="293"/>
      <c r="N6" s="88"/>
      <c r="O6" s="79"/>
      <c r="P6" s="278"/>
      <c r="Q6" s="278"/>
      <c r="R6" s="278"/>
      <c r="S6" s="88"/>
      <c r="T6" s="78"/>
      <c r="U6" s="255"/>
      <c r="V6" s="79"/>
      <c r="W6" s="79"/>
      <c r="X6" s="79"/>
      <c r="Y6" s="301"/>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row>
    <row r="7" spans="1:70" s="106" customFormat="1" ht="34" hidden="1" customHeight="1" x14ac:dyDescent="0.25">
      <c r="A7" s="107"/>
      <c r="B7" s="107"/>
      <c r="C7" s="107"/>
      <c r="D7" s="107"/>
      <c r="E7" s="111"/>
      <c r="F7" s="112"/>
      <c r="G7" s="107"/>
      <c r="H7" s="107"/>
      <c r="I7" s="256"/>
      <c r="J7" s="108"/>
      <c r="K7" s="107"/>
      <c r="L7" s="107"/>
      <c r="M7" s="294"/>
      <c r="N7" s="109"/>
      <c r="O7" s="107"/>
      <c r="P7" s="279"/>
      <c r="Q7" s="288"/>
      <c r="R7" s="288"/>
      <c r="S7" s="110"/>
      <c r="U7" s="256"/>
      <c r="V7" s="107"/>
      <c r="W7" s="107"/>
      <c r="X7" s="107"/>
      <c r="Y7" s="117"/>
      <c r="Z7" s="123" t="s">
        <v>49</v>
      </c>
      <c r="AA7" s="140"/>
      <c r="AB7" s="140"/>
      <c r="AC7" s="140"/>
      <c r="AD7" s="140"/>
      <c r="AE7" s="140"/>
      <c r="AF7" s="140"/>
      <c r="AG7" s="140"/>
      <c r="AH7" s="140"/>
      <c r="AI7" s="140"/>
      <c r="AJ7" s="140"/>
      <c r="AK7" s="140"/>
      <c r="AL7" s="124" t="s">
        <v>50</v>
      </c>
      <c r="AM7" s="140"/>
      <c r="AN7" s="140"/>
      <c r="AO7" s="140"/>
      <c r="AP7" s="140"/>
      <c r="AQ7" s="140"/>
      <c r="AR7" s="140"/>
      <c r="AS7" s="125" t="s">
        <v>51</v>
      </c>
      <c r="AT7" s="140"/>
      <c r="AU7" s="140"/>
      <c r="AV7" s="140"/>
      <c r="AW7" s="141"/>
      <c r="AX7" s="141"/>
      <c r="AY7" s="142" t="s">
        <v>52</v>
      </c>
      <c r="AZ7" s="128" t="s">
        <v>54</v>
      </c>
      <c r="BA7" s="127"/>
      <c r="BB7" s="127"/>
      <c r="BC7" s="127"/>
      <c r="BD7" s="127"/>
      <c r="BE7" s="127"/>
      <c r="BF7" s="127"/>
      <c r="BG7" s="127"/>
      <c r="BH7" s="129" t="s">
        <v>53</v>
      </c>
      <c r="BI7" s="130"/>
      <c r="BJ7" s="130"/>
      <c r="BK7" s="130"/>
      <c r="BL7" s="130"/>
      <c r="BM7" s="130"/>
      <c r="BN7" s="130"/>
      <c r="BO7" s="138"/>
    </row>
    <row r="8" spans="1:70" s="116" customFormat="1" ht="21.75" hidden="1" customHeight="1" x14ac:dyDescent="0.25">
      <c r="A8" s="117"/>
      <c r="B8" s="117"/>
      <c r="C8" s="117"/>
      <c r="D8" s="117"/>
      <c r="E8" s="121"/>
      <c r="F8" s="122"/>
      <c r="G8" s="117"/>
      <c r="H8" s="117"/>
      <c r="I8" s="257"/>
      <c r="J8" s="118"/>
      <c r="K8" s="117"/>
      <c r="L8" s="117"/>
      <c r="M8" s="295"/>
      <c r="N8" s="119"/>
      <c r="O8" s="117"/>
      <c r="P8" s="280"/>
      <c r="Q8" s="289"/>
      <c r="R8" s="289"/>
      <c r="S8" s="120"/>
      <c r="U8" s="257"/>
      <c r="V8" s="117"/>
      <c r="W8" s="117"/>
      <c r="X8" s="117"/>
      <c r="Y8" s="117"/>
      <c r="Z8" s="123" t="s">
        <v>25</v>
      </c>
      <c r="AA8" s="123" t="s">
        <v>25</v>
      </c>
      <c r="AB8" s="123" t="s">
        <v>25</v>
      </c>
      <c r="AC8" s="123" t="s">
        <v>25</v>
      </c>
      <c r="AD8" s="123" t="s">
        <v>25</v>
      </c>
      <c r="AE8" s="123" t="s">
        <v>25</v>
      </c>
      <c r="AF8" s="123" t="s">
        <v>25</v>
      </c>
      <c r="AG8" s="123" t="s">
        <v>25</v>
      </c>
      <c r="AH8" s="123" t="s">
        <v>25</v>
      </c>
      <c r="AI8" s="123" t="s">
        <v>25</v>
      </c>
      <c r="AJ8" s="123" t="s">
        <v>25</v>
      </c>
      <c r="AK8" s="123" t="s">
        <v>25</v>
      </c>
      <c r="AL8" s="124" t="s">
        <v>25</v>
      </c>
      <c r="AM8" s="124" t="s">
        <v>25</v>
      </c>
      <c r="AN8" s="124" t="s">
        <v>25</v>
      </c>
      <c r="AO8" s="124" t="s">
        <v>25</v>
      </c>
      <c r="AP8" s="124" t="s">
        <v>25</v>
      </c>
      <c r="AQ8" s="124" t="s">
        <v>25</v>
      </c>
      <c r="AR8" s="124" t="s">
        <v>25</v>
      </c>
      <c r="AS8" s="125" t="s">
        <v>25</v>
      </c>
      <c r="AT8" s="125" t="s">
        <v>25</v>
      </c>
      <c r="AU8" s="125" t="s">
        <v>25</v>
      </c>
      <c r="AV8" s="125" t="s">
        <v>25</v>
      </c>
      <c r="AW8" s="132" t="s">
        <v>25</v>
      </c>
      <c r="AX8" s="132" t="s">
        <v>25</v>
      </c>
      <c r="AY8" s="126" t="s">
        <v>25</v>
      </c>
      <c r="AZ8" s="128"/>
      <c r="BA8" s="127"/>
      <c r="BB8" s="127"/>
      <c r="BC8" s="127"/>
      <c r="BD8" s="127"/>
      <c r="BE8" s="127"/>
      <c r="BF8" s="127"/>
      <c r="BG8" s="127"/>
      <c r="BH8" s="129"/>
      <c r="BI8" s="130"/>
      <c r="BJ8" s="130"/>
      <c r="BK8" s="130"/>
      <c r="BL8" s="130"/>
      <c r="BM8" s="130"/>
      <c r="BN8" s="130"/>
    </row>
    <row r="9" spans="1:70" s="53" customFormat="1" ht="63.75" customHeight="1" x14ac:dyDescent="0.15">
      <c r="A9" s="53" t="s">
        <v>253</v>
      </c>
      <c r="B9" s="53" t="s">
        <v>254</v>
      </c>
      <c r="C9" s="53" t="s">
        <v>255</v>
      </c>
      <c r="D9" s="53" t="s">
        <v>256</v>
      </c>
      <c r="E9" s="53" t="s">
        <v>269</v>
      </c>
      <c r="F9" s="53" t="s">
        <v>270</v>
      </c>
      <c r="G9" s="53" t="s">
        <v>271</v>
      </c>
      <c r="H9" s="53" t="s">
        <v>261</v>
      </c>
      <c r="I9" s="258" t="s">
        <v>262</v>
      </c>
      <c r="J9" s="53" t="s">
        <v>263</v>
      </c>
      <c r="K9" s="53" t="s">
        <v>264</v>
      </c>
      <c r="L9" s="53" t="s">
        <v>265</v>
      </c>
      <c r="M9" s="258" t="s">
        <v>266</v>
      </c>
      <c r="N9" s="53" t="s">
        <v>438</v>
      </c>
      <c r="O9" s="53" t="s">
        <v>260</v>
      </c>
      <c r="P9" s="281" t="s">
        <v>267</v>
      </c>
      <c r="Q9" s="281" t="s">
        <v>267</v>
      </c>
      <c r="R9" s="281" t="s">
        <v>268</v>
      </c>
      <c r="S9" s="53" t="s">
        <v>268</v>
      </c>
      <c r="T9" s="53" t="s">
        <v>65</v>
      </c>
      <c r="U9" s="258" t="s">
        <v>258</v>
      </c>
      <c r="V9" s="53" t="s">
        <v>371</v>
      </c>
      <c r="W9" s="53" t="s">
        <v>259</v>
      </c>
      <c r="X9" s="53" t="s">
        <v>257</v>
      </c>
      <c r="Y9" s="53" t="s">
        <v>463</v>
      </c>
      <c r="Z9" s="49" t="s">
        <v>143</v>
      </c>
      <c r="AA9" s="49" t="s">
        <v>144</v>
      </c>
      <c r="AB9" s="49" t="s">
        <v>145</v>
      </c>
      <c r="AC9" s="49" t="s">
        <v>141</v>
      </c>
      <c r="AD9" s="49" t="s">
        <v>46</v>
      </c>
      <c r="AE9" s="49" t="s">
        <v>47</v>
      </c>
      <c r="AF9" s="49" t="s">
        <v>34</v>
      </c>
      <c r="AG9" s="49" t="s">
        <v>142</v>
      </c>
      <c r="AH9" s="49" t="s">
        <v>35</v>
      </c>
      <c r="AI9" s="49" t="s">
        <v>36</v>
      </c>
      <c r="AJ9" s="49" t="s">
        <v>48</v>
      </c>
      <c r="AK9" s="49" t="s">
        <v>37</v>
      </c>
      <c r="AL9" s="50" t="s">
        <v>146</v>
      </c>
      <c r="AM9" s="50" t="s">
        <v>149</v>
      </c>
      <c r="AN9" s="50" t="s">
        <v>150</v>
      </c>
      <c r="AO9" s="50" t="s">
        <v>147</v>
      </c>
      <c r="AP9" s="50" t="s">
        <v>148</v>
      </c>
      <c r="AQ9" s="50" t="s">
        <v>283</v>
      </c>
      <c r="AR9" s="50" t="s">
        <v>151</v>
      </c>
      <c r="AS9" s="51" t="s">
        <v>38</v>
      </c>
      <c r="AT9" s="51" t="s">
        <v>39</v>
      </c>
      <c r="AU9" s="51" t="s">
        <v>41</v>
      </c>
      <c r="AV9" s="51" t="s">
        <v>154</v>
      </c>
      <c r="AW9" s="51" t="s">
        <v>153</v>
      </c>
      <c r="AX9" s="51" t="s">
        <v>40</v>
      </c>
      <c r="AY9" s="52" t="s">
        <v>152</v>
      </c>
      <c r="AZ9" s="54" t="s">
        <v>26</v>
      </c>
      <c r="BA9" s="54" t="s">
        <v>27</v>
      </c>
      <c r="BB9" s="54" t="s">
        <v>28</v>
      </c>
      <c r="BC9" s="54" t="s">
        <v>30</v>
      </c>
      <c r="BD9" s="54" t="s">
        <v>278</v>
      </c>
      <c r="BE9" s="54" t="s">
        <v>31</v>
      </c>
      <c r="BF9" s="54" t="s">
        <v>165</v>
      </c>
      <c r="BG9" s="54" t="s">
        <v>42</v>
      </c>
      <c r="BH9" s="113" t="s">
        <v>29</v>
      </c>
      <c r="BI9" s="113" t="s">
        <v>171</v>
      </c>
      <c r="BJ9" s="113" t="s">
        <v>279</v>
      </c>
      <c r="BK9" s="113" t="s">
        <v>280</v>
      </c>
      <c r="BL9" s="113" t="s">
        <v>167</v>
      </c>
      <c r="BM9" s="113" t="s">
        <v>166</v>
      </c>
      <c r="BN9" s="113" t="s">
        <v>281</v>
      </c>
      <c r="BO9" s="55" t="s">
        <v>32</v>
      </c>
      <c r="BP9" s="55" t="s">
        <v>400</v>
      </c>
      <c r="BQ9" s="55" t="s">
        <v>436</v>
      </c>
      <c r="BR9" s="55" t="s">
        <v>437</v>
      </c>
    </row>
    <row r="10" spans="1:70" s="103" customFormat="1" ht="14" hidden="1" customHeight="1" x14ac:dyDescent="0.2">
      <c r="A10" s="171" t="s">
        <v>329</v>
      </c>
      <c r="B10" s="171" t="s">
        <v>330</v>
      </c>
      <c r="C10" s="172" t="s">
        <v>331</v>
      </c>
      <c r="D10" s="195">
        <v>-9999</v>
      </c>
      <c r="E10" s="171" t="s">
        <v>273</v>
      </c>
      <c r="F10" s="171" t="s">
        <v>274</v>
      </c>
      <c r="G10" s="171" t="s">
        <v>376</v>
      </c>
      <c r="H10" s="171" t="s">
        <v>372</v>
      </c>
      <c r="I10" s="259">
        <v>2016</v>
      </c>
      <c r="J10" s="171">
        <v>12</v>
      </c>
      <c r="K10" s="171">
        <v>27</v>
      </c>
      <c r="L10" s="185">
        <v>362</v>
      </c>
      <c r="M10" s="296">
        <v>1229</v>
      </c>
      <c r="N10" s="179">
        <v>1</v>
      </c>
      <c r="O10" s="171">
        <v>4397</v>
      </c>
      <c r="P10" s="283">
        <v>-68.2774</v>
      </c>
      <c r="Q10" s="180" t="s">
        <v>374</v>
      </c>
      <c r="R10" s="283">
        <v>-57.3352</v>
      </c>
      <c r="S10" s="180" t="s">
        <v>375</v>
      </c>
      <c r="T10" s="103" t="s">
        <v>286</v>
      </c>
      <c r="U10" s="261">
        <v>1</v>
      </c>
      <c r="V10" s="187">
        <v>21</v>
      </c>
      <c r="W10" s="2">
        <v>75</v>
      </c>
      <c r="X10" s="2">
        <v>1056</v>
      </c>
      <c r="Y10" s="2"/>
      <c r="Z10" s="104">
        <v>0.30099999999999999</v>
      </c>
      <c r="AA10" s="104">
        <v>7.0000000000000001E-3</v>
      </c>
      <c r="AB10" s="104">
        <v>0.15</v>
      </c>
      <c r="AC10" s="104">
        <v>5.0000000000000001E-3</v>
      </c>
      <c r="AD10" s="104">
        <v>4.1000000000000002E-2</v>
      </c>
      <c r="AE10" s="104">
        <v>0.10199999999999999</v>
      </c>
      <c r="AF10" s="104">
        <v>1E-3</v>
      </c>
      <c r="AG10" s="104">
        <v>2.5999999999999999E-2</v>
      </c>
      <c r="AH10" s="104">
        <v>-8888</v>
      </c>
      <c r="AI10" s="104">
        <v>0.14000000000000001</v>
      </c>
      <c r="AJ10" s="104">
        <v>1E-3</v>
      </c>
      <c r="AK10" s="104">
        <v>2E-3</v>
      </c>
      <c r="AL10" s="104">
        <v>0.28199999999999997</v>
      </c>
      <c r="AM10" s="104">
        <v>-8888</v>
      </c>
      <c r="AN10" s="104">
        <v>1.9E-2</v>
      </c>
      <c r="AO10" s="104">
        <v>7.0000000000000001E-3</v>
      </c>
      <c r="AP10" s="104">
        <v>-8888</v>
      </c>
      <c r="AQ10" s="104">
        <v>0.09</v>
      </c>
      <c r="AR10" s="104">
        <v>0.06</v>
      </c>
      <c r="AS10" s="104">
        <v>-8888</v>
      </c>
      <c r="AT10" s="104">
        <v>1E-3</v>
      </c>
      <c r="AU10" s="104">
        <v>2E-3</v>
      </c>
      <c r="AV10" s="104">
        <v>5.0000000000000001E-3</v>
      </c>
      <c r="AW10" s="104">
        <v>2.5999999999999999E-2</v>
      </c>
      <c r="AX10" s="104">
        <v>1E-3</v>
      </c>
      <c r="AY10" s="104">
        <v>-8888</v>
      </c>
      <c r="AZ10" s="104">
        <v>0.45800000000000002</v>
      </c>
      <c r="BA10" s="104">
        <v>3.4000000000000002E-2</v>
      </c>
      <c r="BB10" s="104">
        <v>0.28399999999999997</v>
      </c>
      <c r="BC10" s="104">
        <v>0.74199999999999999</v>
      </c>
      <c r="BD10" s="104">
        <v>0.318</v>
      </c>
      <c r="BE10" s="104">
        <v>0.47499999999999998</v>
      </c>
      <c r="BF10" s="104">
        <v>0.77600000000000002</v>
      </c>
      <c r="BG10" s="104">
        <v>0.29399999999999998</v>
      </c>
      <c r="BH10" s="115">
        <v>1.58</v>
      </c>
      <c r="BI10" s="115">
        <v>0.89</v>
      </c>
      <c r="BJ10" s="115">
        <v>0.11</v>
      </c>
      <c r="BK10" s="115">
        <v>1.44</v>
      </c>
      <c r="BL10" s="115">
        <v>0.04</v>
      </c>
      <c r="BM10" s="115">
        <v>0.96</v>
      </c>
      <c r="BN10" s="115">
        <v>0.39</v>
      </c>
      <c r="BP10" s="2">
        <v>2</v>
      </c>
    </row>
    <row r="11" spans="1:70" s="91" customFormat="1" ht="14" hidden="1" customHeight="1" x14ac:dyDescent="0.2">
      <c r="A11" s="171" t="s">
        <v>329</v>
      </c>
      <c r="B11" s="189" t="s">
        <v>332</v>
      </c>
      <c r="C11" s="172" t="s">
        <v>331</v>
      </c>
      <c r="D11" s="195">
        <v>-9999</v>
      </c>
      <c r="E11" s="171" t="s">
        <v>273</v>
      </c>
      <c r="F11" s="171" t="s">
        <v>274</v>
      </c>
      <c r="G11" s="171" t="s">
        <v>376</v>
      </c>
      <c r="H11" s="171" t="s">
        <v>372</v>
      </c>
      <c r="I11" s="259">
        <v>2016</v>
      </c>
      <c r="J11" s="177">
        <v>12</v>
      </c>
      <c r="K11" s="177">
        <v>27</v>
      </c>
      <c r="L11" s="185">
        <v>362</v>
      </c>
      <c r="M11" s="297">
        <v>1229</v>
      </c>
      <c r="N11" s="181">
        <v>2</v>
      </c>
      <c r="O11" s="177">
        <v>4397</v>
      </c>
      <c r="P11" s="283">
        <v>-68.2774</v>
      </c>
      <c r="Q11" s="182" t="s">
        <v>374</v>
      </c>
      <c r="R11" s="283">
        <v>-57.3352</v>
      </c>
      <c r="S11" s="182" t="s">
        <v>375</v>
      </c>
      <c r="T11" s="91" t="s">
        <v>287</v>
      </c>
      <c r="U11" s="261">
        <v>1</v>
      </c>
      <c r="V11" s="187">
        <v>21</v>
      </c>
      <c r="W11" s="2">
        <v>75</v>
      </c>
      <c r="X11" s="2">
        <v>1059</v>
      </c>
      <c r="Y11" s="2"/>
      <c r="Z11" s="104">
        <v>0.28299999999999997</v>
      </c>
      <c r="AA11" s="104">
        <v>7.0000000000000001E-3</v>
      </c>
      <c r="AB11" s="104">
        <v>0.14099999999999999</v>
      </c>
      <c r="AC11" s="104">
        <v>5.0000000000000001E-3</v>
      </c>
      <c r="AD11" s="104">
        <v>0.04</v>
      </c>
      <c r="AE11" s="104">
        <v>0.1</v>
      </c>
      <c r="AF11" s="104">
        <v>1E-3</v>
      </c>
      <c r="AG11" s="104">
        <v>2.4E-2</v>
      </c>
      <c r="AH11" s="104">
        <v>-8888</v>
      </c>
      <c r="AI11" s="104">
        <v>0.13</v>
      </c>
      <c r="AJ11" s="104">
        <v>1E-3</v>
      </c>
      <c r="AK11" s="104">
        <v>2E-3</v>
      </c>
      <c r="AL11" s="104">
        <v>0.26400000000000001</v>
      </c>
      <c r="AM11" s="104">
        <v>-8888</v>
      </c>
      <c r="AN11" s="104">
        <v>1.9E-2</v>
      </c>
      <c r="AO11" s="104">
        <v>7.0000000000000001E-3</v>
      </c>
      <c r="AP11" s="104">
        <v>-8888</v>
      </c>
      <c r="AQ11" s="104">
        <v>8.4000000000000005E-2</v>
      </c>
      <c r="AR11" s="104">
        <v>5.7000000000000002E-2</v>
      </c>
      <c r="AS11" s="104">
        <v>-8888</v>
      </c>
      <c r="AT11" s="104">
        <v>1E-3</v>
      </c>
      <c r="AU11" s="104">
        <v>2E-3</v>
      </c>
      <c r="AV11" s="104">
        <v>6.0000000000000001E-3</v>
      </c>
      <c r="AW11" s="104">
        <v>2.7E-2</v>
      </c>
      <c r="AX11" s="104">
        <v>1E-3</v>
      </c>
      <c r="AY11" s="104">
        <v>-8888</v>
      </c>
      <c r="AZ11" s="104">
        <v>0.43099999999999999</v>
      </c>
      <c r="BA11" s="104">
        <v>3.2000000000000001E-2</v>
      </c>
      <c r="BB11" s="104">
        <v>0.27100000000000002</v>
      </c>
      <c r="BC11" s="104">
        <v>0.70199999999999996</v>
      </c>
      <c r="BD11" s="104">
        <v>0.30299999999999999</v>
      </c>
      <c r="BE11" s="104">
        <v>0.45100000000000001</v>
      </c>
      <c r="BF11" s="104">
        <v>0.73399999999999999</v>
      </c>
      <c r="BG11" s="104">
        <v>0.28100000000000003</v>
      </c>
      <c r="BH11" s="115">
        <v>1.59</v>
      </c>
      <c r="BI11" s="115">
        <v>0.89</v>
      </c>
      <c r="BJ11" s="115">
        <v>0.11</v>
      </c>
      <c r="BK11" s="115">
        <v>1.42</v>
      </c>
      <c r="BL11" s="115">
        <v>0.04</v>
      </c>
      <c r="BM11" s="115">
        <v>0.96</v>
      </c>
      <c r="BN11" s="115">
        <v>0.39</v>
      </c>
      <c r="BP11" s="2">
        <v>4</v>
      </c>
    </row>
    <row r="12" spans="1:70" s="245" customFormat="1" ht="14" customHeight="1" x14ac:dyDescent="0.2">
      <c r="A12" s="246"/>
      <c r="B12" s="246"/>
      <c r="C12" s="248"/>
      <c r="D12" s="249"/>
      <c r="E12" s="246"/>
      <c r="F12" s="246"/>
      <c r="G12" s="246"/>
      <c r="H12" s="246"/>
      <c r="I12" s="259">
        <v>2016</v>
      </c>
      <c r="J12" s="177">
        <v>12</v>
      </c>
      <c r="K12" s="177">
        <v>27</v>
      </c>
      <c r="L12" s="185">
        <v>362</v>
      </c>
      <c r="M12" s="297">
        <v>1229</v>
      </c>
      <c r="N12" s="251" t="s">
        <v>439</v>
      </c>
      <c r="O12" s="177">
        <v>4397</v>
      </c>
      <c r="P12" s="283">
        <v>-68.2774</v>
      </c>
      <c r="Q12" s="252"/>
      <c r="R12" s="283">
        <v>-57.3352</v>
      </c>
      <c r="S12" s="252"/>
      <c r="T12" s="245" t="s">
        <v>440</v>
      </c>
      <c r="U12" s="261">
        <v>1</v>
      </c>
      <c r="V12" s="187">
        <v>21</v>
      </c>
      <c r="W12" s="2">
        <v>75</v>
      </c>
      <c r="X12" s="247">
        <f>MEDIAN(X10:X11)</f>
        <v>1057.5</v>
      </c>
      <c r="Y12" s="247">
        <f>X12/1000</f>
        <v>1.0575000000000001</v>
      </c>
      <c r="Z12" s="247">
        <f t="shared" ref="Z12:BN12" si="0">MEDIAN(Z10:Z11)</f>
        <v>0.29199999999999998</v>
      </c>
      <c r="AA12" s="247">
        <f t="shared" si="0"/>
        <v>7.0000000000000001E-3</v>
      </c>
      <c r="AB12" s="247">
        <f t="shared" si="0"/>
        <v>0.14549999999999999</v>
      </c>
      <c r="AC12" s="247">
        <f t="shared" si="0"/>
        <v>5.0000000000000001E-3</v>
      </c>
      <c r="AD12" s="247">
        <f t="shared" si="0"/>
        <v>4.0500000000000001E-2</v>
      </c>
      <c r="AE12" s="247">
        <f t="shared" si="0"/>
        <v>0.10100000000000001</v>
      </c>
      <c r="AF12" s="247">
        <f t="shared" si="0"/>
        <v>1E-3</v>
      </c>
      <c r="AG12" s="247">
        <f t="shared" si="0"/>
        <v>2.5000000000000001E-2</v>
      </c>
      <c r="AH12" s="247">
        <f t="shared" si="0"/>
        <v>-8888</v>
      </c>
      <c r="AI12" s="247">
        <f t="shared" si="0"/>
        <v>0.13500000000000001</v>
      </c>
      <c r="AJ12" s="247">
        <f t="shared" si="0"/>
        <v>1E-3</v>
      </c>
      <c r="AK12" s="247">
        <f t="shared" si="0"/>
        <v>2E-3</v>
      </c>
      <c r="AL12" s="247">
        <f t="shared" si="0"/>
        <v>0.27300000000000002</v>
      </c>
      <c r="AM12" s="247">
        <f t="shared" si="0"/>
        <v>-8888</v>
      </c>
      <c r="AN12" s="247">
        <f t="shared" si="0"/>
        <v>1.9E-2</v>
      </c>
      <c r="AO12" s="247">
        <f t="shared" si="0"/>
        <v>7.0000000000000001E-3</v>
      </c>
      <c r="AP12" s="247">
        <f t="shared" si="0"/>
        <v>-8888</v>
      </c>
      <c r="AQ12" s="247">
        <f t="shared" si="0"/>
        <v>8.6999999999999994E-2</v>
      </c>
      <c r="AR12" s="247">
        <f t="shared" si="0"/>
        <v>5.8499999999999996E-2</v>
      </c>
      <c r="AS12" s="247">
        <f t="shared" si="0"/>
        <v>-8888</v>
      </c>
      <c r="AT12" s="247">
        <f t="shared" si="0"/>
        <v>1E-3</v>
      </c>
      <c r="AU12" s="247">
        <f t="shared" si="0"/>
        <v>2E-3</v>
      </c>
      <c r="AV12" s="247">
        <f t="shared" si="0"/>
        <v>5.4999999999999997E-3</v>
      </c>
      <c r="AW12" s="247">
        <f t="shared" si="0"/>
        <v>2.6499999999999999E-2</v>
      </c>
      <c r="AX12" s="247">
        <f t="shared" si="0"/>
        <v>1E-3</v>
      </c>
      <c r="AY12" s="247">
        <f t="shared" si="0"/>
        <v>-8888</v>
      </c>
      <c r="AZ12" s="247">
        <f t="shared" si="0"/>
        <v>0.44450000000000001</v>
      </c>
      <c r="BA12" s="247">
        <f t="shared" si="0"/>
        <v>3.3000000000000002E-2</v>
      </c>
      <c r="BB12" s="247">
        <f t="shared" si="0"/>
        <v>0.27749999999999997</v>
      </c>
      <c r="BC12" s="247">
        <f t="shared" si="0"/>
        <v>0.72199999999999998</v>
      </c>
      <c r="BD12" s="247">
        <f t="shared" si="0"/>
        <v>0.3105</v>
      </c>
      <c r="BE12" s="247">
        <f t="shared" si="0"/>
        <v>0.46299999999999997</v>
      </c>
      <c r="BF12" s="247">
        <f t="shared" si="0"/>
        <v>0.755</v>
      </c>
      <c r="BG12" s="247">
        <f t="shared" si="0"/>
        <v>0.28749999999999998</v>
      </c>
      <c r="BH12" s="247">
        <f t="shared" si="0"/>
        <v>1.585</v>
      </c>
      <c r="BI12" s="247">
        <f t="shared" si="0"/>
        <v>0.89</v>
      </c>
      <c r="BJ12" s="247">
        <f t="shared" si="0"/>
        <v>0.11</v>
      </c>
      <c r="BK12" s="247">
        <f t="shared" si="0"/>
        <v>1.43</v>
      </c>
      <c r="BL12" s="247">
        <f t="shared" si="0"/>
        <v>0.04</v>
      </c>
      <c r="BM12" s="247">
        <f t="shared" si="0"/>
        <v>0.96</v>
      </c>
      <c r="BN12" s="247">
        <f t="shared" si="0"/>
        <v>0.39</v>
      </c>
      <c r="BP12" s="247"/>
      <c r="BQ12" s="245">
        <v>2</v>
      </c>
      <c r="BR12" s="245">
        <v>6</v>
      </c>
    </row>
    <row r="13" spans="1:70" s="91" customFormat="1" ht="14" customHeight="1" x14ac:dyDescent="0.2">
      <c r="A13" s="171" t="s">
        <v>329</v>
      </c>
      <c r="B13" s="171" t="s">
        <v>333</v>
      </c>
      <c r="C13" s="172" t="s">
        <v>331</v>
      </c>
      <c r="D13" s="195">
        <v>-9999</v>
      </c>
      <c r="E13" s="171" t="s">
        <v>273</v>
      </c>
      <c r="F13" s="171" t="s">
        <v>274</v>
      </c>
      <c r="G13" s="171" t="s">
        <v>376</v>
      </c>
      <c r="H13" s="171" t="s">
        <v>372</v>
      </c>
      <c r="I13" s="259">
        <v>2016</v>
      </c>
      <c r="J13" s="177">
        <v>12</v>
      </c>
      <c r="K13" s="177">
        <v>27</v>
      </c>
      <c r="L13" s="185">
        <v>362</v>
      </c>
      <c r="M13" s="297">
        <v>1229</v>
      </c>
      <c r="N13" s="181">
        <v>3</v>
      </c>
      <c r="O13" s="177">
        <v>4397</v>
      </c>
      <c r="P13" s="283">
        <v>-68.2774</v>
      </c>
      <c r="Q13" s="182" t="s">
        <v>374</v>
      </c>
      <c r="R13" s="283">
        <v>-57.3352</v>
      </c>
      <c r="S13" s="182" t="s">
        <v>375</v>
      </c>
      <c r="T13" s="91" t="s">
        <v>288</v>
      </c>
      <c r="U13" s="261">
        <v>1</v>
      </c>
      <c r="V13" s="187">
        <v>24</v>
      </c>
      <c r="W13" s="2">
        <v>3</v>
      </c>
      <c r="X13" s="2">
        <v>1056</v>
      </c>
      <c r="Y13" s="247">
        <f t="shared" ref="Y13:Y64" si="1">X13/1000</f>
        <v>1.056</v>
      </c>
      <c r="Z13" s="104">
        <v>0.23</v>
      </c>
      <c r="AA13" s="104">
        <v>2E-3</v>
      </c>
      <c r="AB13" s="104">
        <v>0.105</v>
      </c>
      <c r="AC13" s="104">
        <v>8.9999999999999993E-3</v>
      </c>
      <c r="AD13" s="104">
        <v>1.9E-2</v>
      </c>
      <c r="AE13" s="104">
        <v>4.8000000000000001E-2</v>
      </c>
      <c r="AF13" s="104">
        <v>-8888</v>
      </c>
      <c r="AG13" s="104">
        <v>8.2000000000000003E-2</v>
      </c>
      <c r="AH13" s="104">
        <v>6.0000000000000001E-3</v>
      </c>
      <c r="AI13" s="104">
        <v>9.2999999999999999E-2</v>
      </c>
      <c r="AJ13" s="104">
        <v>0.01</v>
      </c>
      <c r="AK13" s="104">
        <v>2E-3</v>
      </c>
      <c r="AL13" s="104">
        <v>0.19700000000000001</v>
      </c>
      <c r="AM13" s="104">
        <v>-8888</v>
      </c>
      <c r="AN13" s="104">
        <v>3.3000000000000002E-2</v>
      </c>
      <c r="AO13" s="104">
        <v>2E-3</v>
      </c>
      <c r="AP13" s="104">
        <v>-8888</v>
      </c>
      <c r="AQ13" s="104">
        <v>6.8000000000000005E-2</v>
      </c>
      <c r="AR13" s="104">
        <v>3.6999999999999998E-2</v>
      </c>
      <c r="AS13" s="104">
        <v>-8888</v>
      </c>
      <c r="AT13" s="104">
        <v>1E-3</v>
      </c>
      <c r="AU13" s="104">
        <v>1E-3</v>
      </c>
      <c r="AV13" s="104">
        <v>2E-3</v>
      </c>
      <c r="AW13" s="104">
        <v>6.5000000000000002E-2</v>
      </c>
      <c r="AX13" s="104">
        <v>-8888</v>
      </c>
      <c r="AY13" s="104">
        <v>-8888</v>
      </c>
      <c r="AZ13" s="104">
        <v>0.33700000000000002</v>
      </c>
      <c r="BA13" s="104">
        <v>9.9000000000000005E-2</v>
      </c>
      <c r="BB13" s="104">
        <v>0.17</v>
      </c>
      <c r="BC13" s="104">
        <v>0.50700000000000001</v>
      </c>
      <c r="BD13" s="104">
        <v>0.26900000000000002</v>
      </c>
      <c r="BE13" s="104">
        <v>0.376</v>
      </c>
      <c r="BF13" s="104">
        <v>0.60599999999999998</v>
      </c>
      <c r="BG13" s="104">
        <v>0.17399999999999999</v>
      </c>
      <c r="BH13" s="115">
        <v>1.63</v>
      </c>
      <c r="BI13" s="115">
        <v>0.63</v>
      </c>
      <c r="BJ13" s="115">
        <v>0.37</v>
      </c>
      <c r="BK13" s="115">
        <v>1.25</v>
      </c>
      <c r="BL13" s="115">
        <v>0.16</v>
      </c>
      <c r="BM13" s="115">
        <v>0.84</v>
      </c>
      <c r="BN13" s="115">
        <v>0.38</v>
      </c>
      <c r="BP13" s="2">
        <v>6</v>
      </c>
      <c r="BQ13" s="91">
        <v>1</v>
      </c>
      <c r="BR13" s="91">
        <v>0</v>
      </c>
    </row>
    <row r="14" spans="1:70" s="91" customFormat="1" ht="14" hidden="1" customHeight="1" x14ac:dyDescent="0.2">
      <c r="A14" s="171" t="s">
        <v>329</v>
      </c>
      <c r="B14" s="171" t="s">
        <v>334</v>
      </c>
      <c r="C14" s="172" t="s">
        <v>331</v>
      </c>
      <c r="D14" s="195">
        <v>-9999</v>
      </c>
      <c r="E14" s="171" t="s">
        <v>273</v>
      </c>
      <c r="F14" s="171" t="s">
        <v>274</v>
      </c>
      <c r="G14" s="171" t="s">
        <v>376</v>
      </c>
      <c r="H14" s="171" t="s">
        <v>372</v>
      </c>
      <c r="I14" s="259">
        <v>2016</v>
      </c>
      <c r="J14" s="2">
        <v>12</v>
      </c>
      <c r="K14" s="2">
        <v>28</v>
      </c>
      <c r="L14" s="186">
        <v>363</v>
      </c>
      <c r="M14" s="261">
        <v>613</v>
      </c>
      <c r="N14" s="2">
        <v>4</v>
      </c>
      <c r="O14" s="2">
        <v>3650</v>
      </c>
      <c r="P14" s="283">
        <v>-68.499899999999997</v>
      </c>
      <c r="Q14" s="27" t="s">
        <v>377</v>
      </c>
      <c r="R14" s="283">
        <v>-59.332099999999997</v>
      </c>
      <c r="S14" s="2" t="s">
        <v>378</v>
      </c>
      <c r="T14" s="91" t="s">
        <v>289</v>
      </c>
      <c r="U14" s="261">
        <v>2</v>
      </c>
      <c r="V14" s="187">
        <v>5</v>
      </c>
      <c r="W14" s="2">
        <v>35</v>
      </c>
      <c r="X14" s="2">
        <v>1074</v>
      </c>
      <c r="Y14" s="247">
        <f t="shared" si="1"/>
        <v>1.0740000000000001</v>
      </c>
      <c r="Z14" s="104">
        <v>0.315</v>
      </c>
      <c r="AA14" s="104">
        <v>2E-3</v>
      </c>
      <c r="AB14" s="104">
        <v>0.14299999999999999</v>
      </c>
      <c r="AC14" s="104">
        <v>8.9999999999999993E-3</v>
      </c>
      <c r="AD14" s="104">
        <v>2.5999999999999999E-2</v>
      </c>
      <c r="AE14" s="104">
        <v>4.8000000000000001E-2</v>
      </c>
      <c r="AF14" s="104">
        <v>1E-3</v>
      </c>
      <c r="AG14" s="104">
        <v>8.7999999999999995E-2</v>
      </c>
      <c r="AH14" s="104">
        <v>4.0000000000000001E-3</v>
      </c>
      <c r="AI14" s="104">
        <v>0.17499999999999999</v>
      </c>
      <c r="AJ14" s="104">
        <v>5.0000000000000001E-3</v>
      </c>
      <c r="AK14" s="104">
        <v>3.0000000000000001E-3</v>
      </c>
      <c r="AL14" s="104">
        <v>0.25</v>
      </c>
      <c r="AM14" s="104">
        <v>-8888</v>
      </c>
      <c r="AN14" s="104">
        <v>6.5000000000000002E-2</v>
      </c>
      <c r="AO14" s="104">
        <v>2E-3</v>
      </c>
      <c r="AP14" s="104">
        <v>-8888</v>
      </c>
      <c r="AQ14" s="104">
        <v>9.9000000000000005E-2</v>
      </c>
      <c r="AR14" s="104">
        <v>4.3999999999999997E-2</v>
      </c>
      <c r="AS14" s="104">
        <v>-8888</v>
      </c>
      <c r="AT14" s="104">
        <v>1E-3</v>
      </c>
      <c r="AU14" s="104">
        <v>1E-3</v>
      </c>
      <c r="AV14" s="104">
        <v>3.0000000000000001E-3</v>
      </c>
      <c r="AW14" s="104">
        <v>7.2999999999999995E-2</v>
      </c>
      <c r="AX14" s="104">
        <v>-8888</v>
      </c>
      <c r="AY14" s="104">
        <v>-8888</v>
      </c>
      <c r="AZ14" s="104">
        <v>0.46</v>
      </c>
      <c r="BA14" s="104">
        <v>0.105</v>
      </c>
      <c r="BB14" s="104">
        <v>0.254</v>
      </c>
      <c r="BC14" s="104">
        <v>0.71399999999999997</v>
      </c>
      <c r="BD14" s="104">
        <v>0.35899999999999999</v>
      </c>
      <c r="BE14" s="104">
        <v>0.504</v>
      </c>
      <c r="BF14" s="104">
        <v>0.81899999999999995</v>
      </c>
      <c r="BG14" s="104">
        <v>0.26</v>
      </c>
      <c r="BH14" s="115">
        <v>1.6</v>
      </c>
      <c r="BI14" s="115">
        <v>0.71</v>
      </c>
      <c r="BJ14" s="115">
        <v>0.28999999999999998</v>
      </c>
      <c r="BK14" s="115">
        <v>1.28</v>
      </c>
      <c r="BL14" s="115">
        <v>0.13</v>
      </c>
      <c r="BM14" s="115">
        <v>0.87</v>
      </c>
      <c r="BN14" s="115">
        <v>0.38</v>
      </c>
      <c r="BP14" s="2">
        <v>5</v>
      </c>
    </row>
    <row r="15" spans="1:70" s="91" customFormat="1" ht="14" hidden="1" customHeight="1" x14ac:dyDescent="0.2">
      <c r="A15" s="171" t="s">
        <v>329</v>
      </c>
      <c r="B15" s="171" t="s">
        <v>335</v>
      </c>
      <c r="C15" s="172" t="s">
        <v>331</v>
      </c>
      <c r="D15" s="195">
        <v>-9999</v>
      </c>
      <c r="E15" s="171" t="s">
        <v>273</v>
      </c>
      <c r="F15" s="171" t="s">
        <v>274</v>
      </c>
      <c r="G15" s="171" t="s">
        <v>376</v>
      </c>
      <c r="H15" s="171" t="s">
        <v>372</v>
      </c>
      <c r="I15" s="259">
        <v>2016</v>
      </c>
      <c r="J15" s="177">
        <v>12</v>
      </c>
      <c r="K15" s="177">
        <v>28</v>
      </c>
      <c r="L15" s="186">
        <v>363</v>
      </c>
      <c r="M15" s="262">
        <v>613</v>
      </c>
      <c r="N15" s="177">
        <v>5</v>
      </c>
      <c r="O15" s="177">
        <v>3650</v>
      </c>
      <c r="P15" s="283">
        <v>-68.499899999999997</v>
      </c>
      <c r="Q15" s="182" t="s">
        <v>377</v>
      </c>
      <c r="R15" s="283">
        <v>-59.332099999999997</v>
      </c>
      <c r="S15" s="177" t="s">
        <v>378</v>
      </c>
      <c r="T15" s="91" t="s">
        <v>290</v>
      </c>
      <c r="U15" s="261">
        <v>2</v>
      </c>
      <c r="V15" s="187">
        <v>5</v>
      </c>
      <c r="W15" s="2">
        <v>35</v>
      </c>
      <c r="X15" s="2">
        <v>1056</v>
      </c>
      <c r="Y15" s="247">
        <f t="shared" si="1"/>
        <v>1.056</v>
      </c>
      <c r="Z15" s="104">
        <v>0.33</v>
      </c>
      <c r="AA15" s="104">
        <v>2E-3</v>
      </c>
      <c r="AB15" s="104">
        <v>0.14199999999999999</v>
      </c>
      <c r="AC15" s="104">
        <v>8.9999999999999993E-3</v>
      </c>
      <c r="AD15" s="104">
        <v>2.5999999999999999E-2</v>
      </c>
      <c r="AE15" s="104">
        <v>5.0999999999999997E-2</v>
      </c>
      <c r="AF15" s="104">
        <v>1E-3</v>
      </c>
      <c r="AG15" s="104">
        <v>9.1999999999999998E-2</v>
      </c>
      <c r="AH15" s="104">
        <v>4.0000000000000001E-3</v>
      </c>
      <c r="AI15" s="104">
        <v>0.17899999999999999</v>
      </c>
      <c r="AJ15" s="104">
        <v>6.0000000000000001E-3</v>
      </c>
      <c r="AK15" s="104">
        <v>3.0000000000000001E-3</v>
      </c>
      <c r="AL15" s="104">
        <v>0.26100000000000001</v>
      </c>
      <c r="AM15" s="104">
        <v>-8888</v>
      </c>
      <c r="AN15" s="104">
        <v>6.9000000000000006E-2</v>
      </c>
      <c r="AO15" s="104">
        <v>2E-3</v>
      </c>
      <c r="AP15" s="104">
        <v>-8888</v>
      </c>
      <c r="AQ15" s="104">
        <v>9.9000000000000005E-2</v>
      </c>
      <c r="AR15" s="104">
        <v>4.2999999999999997E-2</v>
      </c>
      <c r="AS15" s="104">
        <v>-8888</v>
      </c>
      <c r="AT15" s="104">
        <v>1E-3</v>
      </c>
      <c r="AU15" s="104">
        <v>2E-3</v>
      </c>
      <c r="AV15" s="104">
        <v>2E-3</v>
      </c>
      <c r="AW15" s="104">
        <v>6.7000000000000004E-2</v>
      </c>
      <c r="AX15" s="104">
        <v>-8888</v>
      </c>
      <c r="AY15" s="104">
        <v>-8888</v>
      </c>
      <c r="AZ15" s="104">
        <v>0.47399999999999998</v>
      </c>
      <c r="BA15" s="104">
        <v>0.109</v>
      </c>
      <c r="BB15" s="104">
        <v>0.26200000000000001</v>
      </c>
      <c r="BC15" s="104">
        <v>0.73599999999999999</v>
      </c>
      <c r="BD15" s="104">
        <v>0.371</v>
      </c>
      <c r="BE15" s="104">
        <v>0.51500000000000001</v>
      </c>
      <c r="BF15" s="104">
        <v>0.84499999999999997</v>
      </c>
      <c r="BG15" s="104">
        <v>0.26800000000000002</v>
      </c>
      <c r="BH15" s="115">
        <v>1.56</v>
      </c>
      <c r="BI15" s="115">
        <v>0.71</v>
      </c>
      <c r="BJ15" s="115">
        <v>0.28999999999999998</v>
      </c>
      <c r="BK15" s="115">
        <v>1.28</v>
      </c>
      <c r="BL15" s="115">
        <v>0.13</v>
      </c>
      <c r="BM15" s="115">
        <v>0.87</v>
      </c>
      <c r="BN15" s="115">
        <v>0.39</v>
      </c>
      <c r="BP15" s="2">
        <v>6</v>
      </c>
    </row>
    <row r="16" spans="1:70" s="245" customFormat="1" ht="14" customHeight="1" x14ac:dyDescent="0.2">
      <c r="A16" s="246"/>
      <c r="B16" s="246"/>
      <c r="C16" s="248"/>
      <c r="D16" s="249"/>
      <c r="E16" s="246"/>
      <c r="F16" s="246"/>
      <c r="G16" s="246"/>
      <c r="H16" s="246"/>
      <c r="I16" s="259">
        <v>2016</v>
      </c>
      <c r="J16" s="177">
        <v>12</v>
      </c>
      <c r="K16" s="177">
        <v>28</v>
      </c>
      <c r="L16" s="186">
        <v>363</v>
      </c>
      <c r="M16" s="262">
        <v>613</v>
      </c>
      <c r="N16" s="250" t="s">
        <v>452</v>
      </c>
      <c r="O16" s="177">
        <v>3650</v>
      </c>
      <c r="P16" s="283">
        <v>-68.499899999999997</v>
      </c>
      <c r="Q16" s="252"/>
      <c r="R16" s="283">
        <v>-59.332099999999997</v>
      </c>
      <c r="S16" s="250"/>
      <c r="T16" s="91" t="s">
        <v>441</v>
      </c>
      <c r="U16" s="261">
        <v>2</v>
      </c>
      <c r="V16" s="187">
        <v>5</v>
      </c>
      <c r="W16" s="2">
        <v>35</v>
      </c>
      <c r="X16" s="247">
        <f>MEDIAN(X14:X15)</f>
        <v>1065</v>
      </c>
      <c r="Y16" s="247">
        <f t="shared" si="1"/>
        <v>1.0649999999999999</v>
      </c>
      <c r="Z16" s="247">
        <f t="shared" ref="Z16" si="2">MEDIAN(Z14:Z15)</f>
        <v>0.32250000000000001</v>
      </c>
      <c r="AA16" s="247">
        <f t="shared" ref="AA16" si="3">MEDIAN(AA14:AA15)</f>
        <v>2E-3</v>
      </c>
      <c r="AB16" s="247">
        <f t="shared" ref="AB16" si="4">MEDIAN(AB14:AB15)</f>
        <v>0.14249999999999999</v>
      </c>
      <c r="AC16" s="247">
        <f t="shared" ref="AC16" si="5">MEDIAN(AC14:AC15)</f>
        <v>8.9999999999999993E-3</v>
      </c>
      <c r="AD16" s="247">
        <f t="shared" ref="AD16" si="6">MEDIAN(AD14:AD15)</f>
        <v>2.5999999999999999E-2</v>
      </c>
      <c r="AE16" s="247">
        <f t="shared" ref="AE16" si="7">MEDIAN(AE14:AE15)</f>
        <v>4.9500000000000002E-2</v>
      </c>
      <c r="AF16" s="247">
        <f t="shared" ref="AF16" si="8">MEDIAN(AF14:AF15)</f>
        <v>1E-3</v>
      </c>
      <c r="AG16" s="247">
        <f t="shared" ref="AG16" si="9">MEDIAN(AG14:AG15)</f>
        <v>0.09</v>
      </c>
      <c r="AH16" s="247">
        <f t="shared" ref="AH16" si="10">MEDIAN(AH14:AH15)</f>
        <v>4.0000000000000001E-3</v>
      </c>
      <c r="AI16" s="247">
        <f t="shared" ref="AI16" si="11">MEDIAN(AI14:AI15)</f>
        <v>0.17699999999999999</v>
      </c>
      <c r="AJ16" s="247">
        <f t="shared" ref="AJ16" si="12">MEDIAN(AJ14:AJ15)</f>
        <v>5.4999999999999997E-3</v>
      </c>
      <c r="AK16" s="247">
        <f t="shared" ref="AK16" si="13">MEDIAN(AK14:AK15)</f>
        <v>3.0000000000000001E-3</v>
      </c>
      <c r="AL16" s="247">
        <f t="shared" ref="AL16" si="14">MEDIAN(AL14:AL15)</f>
        <v>0.2555</v>
      </c>
      <c r="AM16" s="247">
        <f t="shared" ref="AM16" si="15">MEDIAN(AM14:AM15)</f>
        <v>-8888</v>
      </c>
      <c r="AN16" s="247">
        <f t="shared" ref="AN16" si="16">MEDIAN(AN14:AN15)</f>
        <v>6.7000000000000004E-2</v>
      </c>
      <c r="AO16" s="247">
        <f t="shared" ref="AO16" si="17">MEDIAN(AO14:AO15)</f>
        <v>2E-3</v>
      </c>
      <c r="AP16" s="247">
        <f t="shared" ref="AP16" si="18">MEDIAN(AP14:AP15)</f>
        <v>-8888</v>
      </c>
      <c r="AQ16" s="247">
        <f t="shared" ref="AQ16" si="19">MEDIAN(AQ14:AQ15)</f>
        <v>9.9000000000000005E-2</v>
      </c>
      <c r="AR16" s="247">
        <f t="shared" ref="AR16" si="20">MEDIAN(AR14:AR15)</f>
        <v>4.3499999999999997E-2</v>
      </c>
      <c r="AS16" s="247">
        <f t="shared" ref="AS16" si="21">MEDIAN(AS14:AS15)</f>
        <v>-8888</v>
      </c>
      <c r="AT16" s="247">
        <f t="shared" ref="AT16" si="22">MEDIAN(AT14:AT15)</f>
        <v>1E-3</v>
      </c>
      <c r="AU16" s="247">
        <f t="shared" ref="AU16" si="23">MEDIAN(AU14:AU15)</f>
        <v>1.5E-3</v>
      </c>
      <c r="AV16" s="247">
        <f t="shared" ref="AV16" si="24">MEDIAN(AV14:AV15)</f>
        <v>2.5000000000000001E-3</v>
      </c>
      <c r="AW16" s="247">
        <f t="shared" ref="AW16" si="25">MEDIAN(AW14:AW15)</f>
        <v>7.0000000000000007E-2</v>
      </c>
      <c r="AX16" s="247">
        <f t="shared" ref="AX16" si="26">MEDIAN(AX14:AX15)</f>
        <v>-8888</v>
      </c>
      <c r="AY16" s="247">
        <f t="shared" ref="AY16" si="27">MEDIAN(AY14:AY15)</f>
        <v>-8888</v>
      </c>
      <c r="AZ16" s="247">
        <f t="shared" ref="AZ16" si="28">MEDIAN(AZ14:AZ15)</f>
        <v>0.46699999999999997</v>
      </c>
      <c r="BA16" s="247">
        <f t="shared" ref="BA16" si="29">MEDIAN(BA14:BA15)</f>
        <v>0.107</v>
      </c>
      <c r="BB16" s="247">
        <f t="shared" ref="BB16" si="30">MEDIAN(BB14:BB15)</f>
        <v>0.25800000000000001</v>
      </c>
      <c r="BC16" s="247">
        <f t="shared" ref="BC16" si="31">MEDIAN(BC14:BC15)</f>
        <v>0.72499999999999998</v>
      </c>
      <c r="BD16" s="247">
        <f t="shared" ref="BD16" si="32">MEDIAN(BD14:BD15)</f>
        <v>0.36499999999999999</v>
      </c>
      <c r="BE16" s="247">
        <f t="shared" ref="BE16" si="33">MEDIAN(BE14:BE15)</f>
        <v>0.50950000000000006</v>
      </c>
      <c r="BF16" s="247">
        <f t="shared" ref="BF16" si="34">MEDIAN(BF14:BF15)</f>
        <v>0.83199999999999996</v>
      </c>
      <c r="BG16" s="247">
        <f t="shared" ref="BG16" si="35">MEDIAN(BG14:BG15)</f>
        <v>0.26400000000000001</v>
      </c>
      <c r="BH16" s="247">
        <f t="shared" ref="BH16" si="36">MEDIAN(BH14:BH15)</f>
        <v>1.58</v>
      </c>
      <c r="BI16" s="247">
        <f t="shared" ref="BI16" si="37">MEDIAN(BI14:BI15)</f>
        <v>0.71</v>
      </c>
      <c r="BJ16" s="247">
        <f t="shared" ref="BJ16" si="38">MEDIAN(BJ14:BJ15)</f>
        <v>0.28999999999999998</v>
      </c>
      <c r="BK16" s="247">
        <f t="shared" ref="BK16" si="39">MEDIAN(BK14:BK15)</f>
        <v>1.28</v>
      </c>
      <c r="BL16" s="247">
        <f t="shared" ref="BL16" si="40">MEDIAN(BL14:BL15)</f>
        <v>0.13</v>
      </c>
      <c r="BM16" s="247">
        <f t="shared" ref="BM16" si="41">MEDIAN(BM14:BM15)</f>
        <v>0.87</v>
      </c>
      <c r="BN16" s="247">
        <f t="shared" ref="BN16" si="42">MEDIAN(BN14:BN15)</f>
        <v>0.38500000000000001</v>
      </c>
      <c r="BP16" s="247"/>
      <c r="BQ16" s="245">
        <v>2</v>
      </c>
      <c r="BR16" s="245">
        <v>6</v>
      </c>
    </row>
    <row r="17" spans="1:70" s="91" customFormat="1" ht="14" customHeight="1" x14ac:dyDescent="0.2">
      <c r="A17" s="171" t="s">
        <v>329</v>
      </c>
      <c r="B17" s="171" t="s">
        <v>336</v>
      </c>
      <c r="C17" s="172" t="s">
        <v>331</v>
      </c>
      <c r="D17" s="195">
        <v>-9999</v>
      </c>
      <c r="E17" s="171" t="s">
        <v>273</v>
      </c>
      <c r="F17" s="171" t="s">
        <v>274</v>
      </c>
      <c r="G17" s="171" t="s">
        <v>376</v>
      </c>
      <c r="H17" s="171" t="s">
        <v>372</v>
      </c>
      <c r="I17" s="259">
        <v>2016</v>
      </c>
      <c r="J17" s="177">
        <v>12</v>
      </c>
      <c r="K17" s="177">
        <v>28</v>
      </c>
      <c r="L17" s="186">
        <v>363</v>
      </c>
      <c r="M17" s="262">
        <v>613</v>
      </c>
      <c r="N17" s="177">
        <v>6</v>
      </c>
      <c r="O17" s="177">
        <v>3650</v>
      </c>
      <c r="P17" s="283">
        <v>-68.499899999999997</v>
      </c>
      <c r="Q17" s="182" t="s">
        <v>377</v>
      </c>
      <c r="R17" s="283">
        <v>-59.332099999999997</v>
      </c>
      <c r="S17" s="177" t="s">
        <v>378</v>
      </c>
      <c r="T17" s="91" t="s">
        <v>291</v>
      </c>
      <c r="U17" s="261">
        <v>2</v>
      </c>
      <c r="V17" s="187">
        <v>15</v>
      </c>
      <c r="W17" s="2">
        <v>5</v>
      </c>
      <c r="X17" s="2">
        <v>1056</v>
      </c>
      <c r="Y17" s="247">
        <f t="shared" si="1"/>
        <v>1.056</v>
      </c>
      <c r="Z17" s="104">
        <v>0.27100000000000002</v>
      </c>
      <c r="AA17" s="104">
        <v>3.0000000000000001E-3</v>
      </c>
      <c r="AB17" s="104">
        <v>0.115</v>
      </c>
      <c r="AC17" s="104">
        <v>0.01</v>
      </c>
      <c r="AD17" s="104">
        <v>2.1999999999999999E-2</v>
      </c>
      <c r="AE17" s="104">
        <v>4.8000000000000001E-2</v>
      </c>
      <c r="AF17" s="104">
        <v>1E-3</v>
      </c>
      <c r="AG17" s="104">
        <v>8.6999999999999994E-2</v>
      </c>
      <c r="AH17" s="104">
        <v>5.0000000000000001E-3</v>
      </c>
      <c r="AI17" s="104">
        <v>0.14000000000000001</v>
      </c>
      <c r="AJ17" s="104">
        <v>5.0000000000000001E-3</v>
      </c>
      <c r="AK17" s="104">
        <v>3.0000000000000001E-3</v>
      </c>
      <c r="AL17" s="104">
        <v>0.20799999999999999</v>
      </c>
      <c r="AM17" s="104">
        <v>-8888</v>
      </c>
      <c r="AN17" s="104">
        <v>6.3E-2</v>
      </c>
      <c r="AO17" s="104">
        <v>3.0000000000000001E-3</v>
      </c>
      <c r="AP17" s="104">
        <v>-8888</v>
      </c>
      <c r="AQ17" s="104">
        <v>7.8E-2</v>
      </c>
      <c r="AR17" s="104">
        <v>3.6999999999999998E-2</v>
      </c>
      <c r="AS17" s="104">
        <v>-8888</v>
      </c>
      <c r="AT17" s="104">
        <v>1E-3</v>
      </c>
      <c r="AU17" s="104">
        <v>1E-3</v>
      </c>
      <c r="AV17" s="104">
        <v>2E-3</v>
      </c>
      <c r="AW17" s="104">
        <v>5.8000000000000003E-2</v>
      </c>
      <c r="AX17" s="104">
        <v>-8888</v>
      </c>
      <c r="AY17" s="104">
        <v>-8888</v>
      </c>
      <c r="AZ17" s="104">
        <v>0.38900000000000001</v>
      </c>
      <c r="BA17" s="104">
        <v>0.106</v>
      </c>
      <c r="BB17" s="104">
        <v>0.215</v>
      </c>
      <c r="BC17" s="104">
        <v>0.60399999999999998</v>
      </c>
      <c r="BD17" s="104">
        <v>0.32100000000000001</v>
      </c>
      <c r="BE17" s="104">
        <v>0.439</v>
      </c>
      <c r="BF17" s="104">
        <v>0.71</v>
      </c>
      <c r="BG17" s="104">
        <v>0.222</v>
      </c>
      <c r="BH17" s="115">
        <v>1.62</v>
      </c>
      <c r="BI17" s="115">
        <v>0.67</v>
      </c>
      <c r="BJ17" s="115">
        <v>0.33</v>
      </c>
      <c r="BK17" s="115">
        <v>1.21</v>
      </c>
      <c r="BL17" s="115">
        <v>0.15</v>
      </c>
      <c r="BM17" s="115">
        <v>0.85</v>
      </c>
      <c r="BN17" s="115">
        <v>0.38</v>
      </c>
      <c r="BP17" s="2">
        <v>2</v>
      </c>
      <c r="BQ17" s="91">
        <v>1</v>
      </c>
      <c r="BR17" s="91">
        <v>0</v>
      </c>
    </row>
    <row r="18" spans="1:70" s="91" customFormat="1" ht="14" hidden="1" customHeight="1" x14ac:dyDescent="0.2">
      <c r="A18" s="177" t="s">
        <v>329</v>
      </c>
      <c r="B18" s="184" t="s">
        <v>403</v>
      </c>
      <c r="C18" s="191" t="s">
        <v>331</v>
      </c>
      <c r="D18" s="195">
        <v>-9999</v>
      </c>
      <c r="E18" s="193">
        <v>-9999</v>
      </c>
      <c r="F18" s="193">
        <v>-9999</v>
      </c>
      <c r="G18" s="193">
        <v>-9999</v>
      </c>
      <c r="H18" s="193">
        <v>-9999</v>
      </c>
      <c r="I18" s="260">
        <v>-9999</v>
      </c>
      <c r="J18" s="197">
        <v>-9999</v>
      </c>
      <c r="K18" s="197">
        <v>-9999</v>
      </c>
      <c r="L18" s="194">
        <v>-9999</v>
      </c>
      <c r="M18" s="263">
        <v>-9999</v>
      </c>
      <c r="N18" s="197"/>
      <c r="O18" s="197">
        <v>-9999</v>
      </c>
      <c r="P18" s="282"/>
      <c r="Q18" s="282">
        <v>-9999</v>
      </c>
      <c r="R18" s="282"/>
      <c r="S18" s="197">
        <v>-9999</v>
      </c>
      <c r="T18" s="91" t="s">
        <v>292</v>
      </c>
      <c r="U18" s="260">
        <v>-9999</v>
      </c>
      <c r="V18" s="192" t="s">
        <v>373</v>
      </c>
      <c r="W18" s="194">
        <v>-9999</v>
      </c>
      <c r="X18" s="186">
        <v>1</v>
      </c>
      <c r="Y18" s="247">
        <f t="shared" si="1"/>
        <v>1E-3</v>
      </c>
      <c r="Z18" s="104">
        <v>-8888</v>
      </c>
      <c r="AA18" s="104">
        <v>-8888</v>
      </c>
      <c r="AB18" s="104">
        <v>-8888</v>
      </c>
      <c r="AC18" s="104">
        <v>-8888</v>
      </c>
      <c r="AD18" s="104">
        <v>-8888</v>
      </c>
      <c r="AE18" s="104">
        <v>-8888</v>
      </c>
      <c r="AF18" s="104">
        <v>-8888</v>
      </c>
      <c r="AG18" s="104">
        <v>-8888</v>
      </c>
      <c r="AH18" s="104">
        <v>-8888</v>
      </c>
      <c r="AI18" s="104">
        <v>-8888</v>
      </c>
      <c r="AJ18" s="104">
        <v>-8888</v>
      </c>
      <c r="AK18" s="104">
        <v>-8888</v>
      </c>
      <c r="AL18" s="104">
        <v>-8888</v>
      </c>
      <c r="AM18" s="104">
        <v>-8888</v>
      </c>
      <c r="AN18" s="104">
        <v>-8888</v>
      </c>
      <c r="AO18" s="104">
        <v>-8888</v>
      </c>
      <c r="AP18" s="104">
        <v>-8888</v>
      </c>
      <c r="AQ18" s="104">
        <v>-8888</v>
      </c>
      <c r="AR18" s="104">
        <v>-8888</v>
      </c>
      <c r="AS18" s="104">
        <v>-8888</v>
      </c>
      <c r="AT18" s="104">
        <v>-8888</v>
      </c>
      <c r="AU18" s="104">
        <v>-8888</v>
      </c>
      <c r="AV18" s="104">
        <v>-8888</v>
      </c>
      <c r="AW18" s="104">
        <v>-8888</v>
      </c>
      <c r="AX18" s="104">
        <v>-8888</v>
      </c>
      <c r="AY18" s="104">
        <v>-8888</v>
      </c>
      <c r="AZ18" s="104">
        <v>-8888</v>
      </c>
      <c r="BA18" s="104">
        <v>-8888</v>
      </c>
      <c r="BB18" s="104">
        <v>-8888</v>
      </c>
      <c r="BC18" s="104">
        <v>-8888</v>
      </c>
      <c r="BD18" s="104">
        <v>-8888</v>
      </c>
      <c r="BE18" s="104">
        <v>-8888</v>
      </c>
      <c r="BF18" s="104">
        <v>-8888</v>
      </c>
      <c r="BG18" s="104">
        <v>-8888</v>
      </c>
      <c r="BH18" s="115">
        <v>-8888</v>
      </c>
      <c r="BI18" s="115">
        <v>-8888</v>
      </c>
      <c r="BJ18" s="115">
        <v>-8888</v>
      </c>
      <c r="BK18" s="115">
        <v>-8888</v>
      </c>
      <c r="BL18" s="115">
        <v>-8888</v>
      </c>
      <c r="BM18" s="115">
        <v>-8888</v>
      </c>
      <c r="BN18" s="115">
        <v>-8888</v>
      </c>
      <c r="BP18" s="194">
        <v>-9999</v>
      </c>
      <c r="BQ18" s="91">
        <v>1</v>
      </c>
      <c r="BR18" s="91">
        <v>0</v>
      </c>
    </row>
    <row r="19" spans="1:70" s="91" customFormat="1" ht="14" customHeight="1" x14ac:dyDescent="0.2">
      <c r="A19" s="171" t="s">
        <v>329</v>
      </c>
      <c r="B19" s="171" t="s">
        <v>337</v>
      </c>
      <c r="C19" s="172" t="s">
        <v>331</v>
      </c>
      <c r="D19" s="195">
        <v>-9999</v>
      </c>
      <c r="E19" s="171" t="s">
        <v>273</v>
      </c>
      <c r="F19" s="171" t="s">
        <v>274</v>
      </c>
      <c r="G19" s="171" t="s">
        <v>376</v>
      </c>
      <c r="H19" s="171" t="s">
        <v>372</v>
      </c>
      <c r="I19" s="259">
        <v>2016</v>
      </c>
      <c r="J19" s="2">
        <v>12</v>
      </c>
      <c r="K19" s="2">
        <v>29</v>
      </c>
      <c r="L19" s="186">
        <v>364</v>
      </c>
      <c r="M19" s="261">
        <v>330</v>
      </c>
      <c r="N19" s="2">
        <v>7</v>
      </c>
      <c r="O19" s="2">
        <v>4098</v>
      </c>
      <c r="P19" s="283">
        <v>-68.805899999999994</v>
      </c>
      <c r="Q19" s="27" t="s">
        <v>379</v>
      </c>
      <c r="R19" s="283">
        <v>-61.985300000000002</v>
      </c>
      <c r="S19" s="2" t="s">
        <v>380</v>
      </c>
      <c r="T19" s="91" t="s">
        <v>328</v>
      </c>
      <c r="U19" s="261">
        <v>4</v>
      </c>
      <c r="V19" s="187">
        <v>4</v>
      </c>
      <c r="W19" s="2">
        <v>30</v>
      </c>
      <c r="X19" s="2">
        <v>1056</v>
      </c>
      <c r="Y19" s="247">
        <f t="shared" si="1"/>
        <v>1.056</v>
      </c>
      <c r="Z19" s="104">
        <v>0.36499999999999999</v>
      </c>
      <c r="AA19" s="104">
        <v>2E-3</v>
      </c>
      <c r="AB19" s="104">
        <v>0.105</v>
      </c>
      <c r="AC19" s="104">
        <v>6.0000000000000001E-3</v>
      </c>
      <c r="AD19" s="104">
        <v>1.0999999999999999E-2</v>
      </c>
      <c r="AE19" s="104">
        <v>0.05</v>
      </c>
      <c r="AF19" s="104">
        <v>3.0000000000000001E-3</v>
      </c>
      <c r="AG19" s="104">
        <v>5.0999999999999997E-2</v>
      </c>
      <c r="AH19" s="104">
        <v>3.0000000000000001E-3</v>
      </c>
      <c r="AI19" s="104">
        <v>0.19900000000000001</v>
      </c>
      <c r="AJ19" s="104">
        <v>7.0000000000000001E-3</v>
      </c>
      <c r="AK19" s="104">
        <v>3.0000000000000001E-3</v>
      </c>
      <c r="AL19" s="104">
        <v>0.317</v>
      </c>
      <c r="AM19" s="104">
        <v>-8888</v>
      </c>
      <c r="AN19" s="104">
        <v>4.8000000000000001E-2</v>
      </c>
      <c r="AO19" s="104">
        <v>2E-3</v>
      </c>
      <c r="AP19" s="104">
        <v>-8888</v>
      </c>
      <c r="AQ19" s="104">
        <v>8.3000000000000004E-2</v>
      </c>
      <c r="AR19" s="104">
        <v>2.1999999999999999E-2</v>
      </c>
      <c r="AS19" s="104">
        <v>-8888</v>
      </c>
      <c r="AT19" s="104">
        <v>-8888</v>
      </c>
      <c r="AU19" s="104">
        <v>1E-3</v>
      </c>
      <c r="AV19" s="104">
        <v>6.0000000000000001E-3</v>
      </c>
      <c r="AW19" s="104">
        <v>0.01</v>
      </c>
      <c r="AX19" s="104">
        <v>-8888</v>
      </c>
      <c r="AY19" s="104">
        <v>-8888</v>
      </c>
      <c r="AZ19" s="104">
        <v>0.47199999999999998</v>
      </c>
      <c r="BA19" s="104">
        <v>6.6000000000000003E-2</v>
      </c>
      <c r="BB19" s="104">
        <v>0.26700000000000002</v>
      </c>
      <c r="BC19" s="104">
        <v>0.73899999999999999</v>
      </c>
      <c r="BD19" s="104">
        <v>0.33300000000000002</v>
      </c>
      <c r="BE19" s="104">
        <v>0.44</v>
      </c>
      <c r="BF19" s="104">
        <v>0.80500000000000005</v>
      </c>
      <c r="BG19" s="104">
        <v>0.27500000000000002</v>
      </c>
      <c r="BH19" s="115">
        <v>1.21</v>
      </c>
      <c r="BI19" s="115">
        <v>0.8</v>
      </c>
      <c r="BJ19" s="115">
        <v>0.2</v>
      </c>
      <c r="BK19" s="115">
        <v>1.42</v>
      </c>
      <c r="BL19" s="115">
        <v>0.08</v>
      </c>
      <c r="BM19" s="115">
        <v>0.92</v>
      </c>
      <c r="BN19" s="115">
        <v>0.45</v>
      </c>
      <c r="BP19" s="2">
        <v>2</v>
      </c>
      <c r="BQ19" s="91">
        <v>1</v>
      </c>
      <c r="BR19" s="91">
        <v>0</v>
      </c>
    </row>
    <row r="20" spans="1:70" s="91" customFormat="1" ht="14" hidden="1" customHeight="1" x14ac:dyDescent="0.2">
      <c r="A20" s="171" t="s">
        <v>329</v>
      </c>
      <c r="B20" s="171" t="s">
        <v>338</v>
      </c>
      <c r="C20" s="172" t="s">
        <v>331</v>
      </c>
      <c r="D20" s="195">
        <v>-9999</v>
      </c>
      <c r="E20" s="171" t="s">
        <v>273</v>
      </c>
      <c r="F20" s="171" t="s">
        <v>274</v>
      </c>
      <c r="G20" s="171" t="s">
        <v>376</v>
      </c>
      <c r="H20" s="171" t="s">
        <v>372</v>
      </c>
      <c r="I20" s="259">
        <v>2016</v>
      </c>
      <c r="J20" s="177">
        <v>12</v>
      </c>
      <c r="K20" s="177">
        <v>29</v>
      </c>
      <c r="L20" s="186">
        <v>364</v>
      </c>
      <c r="M20" s="262">
        <v>330</v>
      </c>
      <c r="N20" s="177">
        <v>8</v>
      </c>
      <c r="O20" s="177">
        <v>4098</v>
      </c>
      <c r="P20" s="283">
        <v>-68.805899999999994</v>
      </c>
      <c r="Q20" s="182" t="s">
        <v>379</v>
      </c>
      <c r="R20" s="283">
        <v>-61.985300000000002</v>
      </c>
      <c r="S20" s="177" t="s">
        <v>380</v>
      </c>
      <c r="T20" s="91" t="s">
        <v>293</v>
      </c>
      <c r="U20" s="261">
        <v>4</v>
      </c>
      <c r="V20" s="187">
        <v>10</v>
      </c>
      <c r="W20" s="2">
        <v>5</v>
      </c>
      <c r="X20" s="2">
        <v>1074</v>
      </c>
      <c r="Y20" s="247">
        <f t="shared" si="1"/>
        <v>1.0740000000000001</v>
      </c>
      <c r="Z20" s="104">
        <v>0.16600000000000001</v>
      </c>
      <c r="AA20" s="104">
        <v>-8888</v>
      </c>
      <c r="AB20" s="104">
        <v>4.1000000000000002E-2</v>
      </c>
      <c r="AC20" s="104">
        <v>8.0000000000000002E-3</v>
      </c>
      <c r="AD20" s="104">
        <v>5.0000000000000001E-3</v>
      </c>
      <c r="AE20" s="104">
        <v>2.7E-2</v>
      </c>
      <c r="AF20" s="104">
        <v>1E-3</v>
      </c>
      <c r="AG20" s="104">
        <v>0.05</v>
      </c>
      <c r="AH20" s="104">
        <v>4.0000000000000001E-3</v>
      </c>
      <c r="AI20" s="104">
        <v>7.2999999999999995E-2</v>
      </c>
      <c r="AJ20" s="104">
        <v>7.0000000000000001E-3</v>
      </c>
      <c r="AK20" s="104">
        <v>3.0000000000000001E-3</v>
      </c>
      <c r="AL20" s="104">
        <v>0.151</v>
      </c>
      <c r="AM20" s="104">
        <v>-8888</v>
      </c>
      <c r="AN20" s="104">
        <v>1.4999999999999999E-2</v>
      </c>
      <c r="AO20" s="104">
        <v>-8888</v>
      </c>
      <c r="AP20" s="104">
        <v>-8888</v>
      </c>
      <c r="AQ20" s="104">
        <v>0.03</v>
      </c>
      <c r="AR20" s="104">
        <v>1.0999999999999999E-2</v>
      </c>
      <c r="AS20" s="104">
        <v>-8888</v>
      </c>
      <c r="AT20" s="104">
        <v>-8888</v>
      </c>
      <c r="AU20" s="104">
        <v>-8888</v>
      </c>
      <c r="AV20" s="104">
        <v>2E-3</v>
      </c>
      <c r="AW20" s="104">
        <v>5.0000000000000001E-3</v>
      </c>
      <c r="AX20" s="104">
        <v>-8888</v>
      </c>
      <c r="AY20" s="104">
        <v>-8888</v>
      </c>
      <c r="AZ20" s="104">
        <v>0.20699999999999999</v>
      </c>
      <c r="BA20" s="104">
        <v>6.6000000000000003E-2</v>
      </c>
      <c r="BB20" s="104">
        <v>0.112</v>
      </c>
      <c r="BC20" s="104">
        <v>0.31900000000000001</v>
      </c>
      <c r="BD20" s="104">
        <v>0.17799999999999999</v>
      </c>
      <c r="BE20" s="104">
        <v>0.219</v>
      </c>
      <c r="BF20" s="104">
        <v>0.38500000000000001</v>
      </c>
      <c r="BG20" s="104">
        <v>0.11600000000000001</v>
      </c>
      <c r="BH20" s="115">
        <v>1.32</v>
      </c>
      <c r="BI20" s="115">
        <v>0.63</v>
      </c>
      <c r="BJ20" s="115">
        <v>0.37</v>
      </c>
      <c r="BK20" s="115">
        <v>1.1599999999999999</v>
      </c>
      <c r="BL20" s="115">
        <v>0.17</v>
      </c>
      <c r="BM20" s="115">
        <v>0.83</v>
      </c>
      <c r="BN20" s="115">
        <v>0.43</v>
      </c>
      <c r="BP20" s="2">
        <v>5</v>
      </c>
    </row>
    <row r="21" spans="1:70" s="91" customFormat="1" ht="14" hidden="1" customHeight="1" x14ac:dyDescent="0.2">
      <c r="A21" s="171" t="s">
        <v>329</v>
      </c>
      <c r="B21" s="171" t="s">
        <v>339</v>
      </c>
      <c r="C21" s="172" t="s">
        <v>331</v>
      </c>
      <c r="D21" s="195">
        <v>-9999</v>
      </c>
      <c r="E21" s="171" t="s">
        <v>273</v>
      </c>
      <c r="F21" s="171" t="s">
        <v>274</v>
      </c>
      <c r="G21" s="171" t="s">
        <v>376</v>
      </c>
      <c r="H21" s="171" t="s">
        <v>372</v>
      </c>
      <c r="I21" s="259">
        <v>2016</v>
      </c>
      <c r="J21" s="177">
        <v>12</v>
      </c>
      <c r="K21" s="177">
        <v>29</v>
      </c>
      <c r="L21" s="186">
        <v>364</v>
      </c>
      <c r="M21" s="262">
        <v>330</v>
      </c>
      <c r="N21" s="177">
        <v>9</v>
      </c>
      <c r="O21" s="177">
        <v>4098</v>
      </c>
      <c r="P21" s="283">
        <v>-68.805899999999994</v>
      </c>
      <c r="Q21" s="182" t="s">
        <v>379</v>
      </c>
      <c r="R21" s="283">
        <v>-61.985300000000002</v>
      </c>
      <c r="S21" s="177" t="s">
        <v>380</v>
      </c>
      <c r="T21" s="91" t="s">
        <v>294</v>
      </c>
      <c r="U21" s="261">
        <v>4</v>
      </c>
      <c r="V21" s="187">
        <v>10</v>
      </c>
      <c r="W21" s="2">
        <v>5</v>
      </c>
      <c r="X21" s="2">
        <v>1056</v>
      </c>
      <c r="Y21" s="247">
        <f t="shared" si="1"/>
        <v>1.056</v>
      </c>
      <c r="Z21" s="104">
        <v>0.161</v>
      </c>
      <c r="AA21" s="104">
        <v>-8888</v>
      </c>
      <c r="AB21" s="104">
        <v>0.04</v>
      </c>
      <c r="AC21" s="104">
        <v>8.0000000000000002E-3</v>
      </c>
      <c r="AD21" s="104">
        <v>5.0000000000000001E-3</v>
      </c>
      <c r="AE21" s="104">
        <v>2.5999999999999999E-2</v>
      </c>
      <c r="AF21" s="104">
        <v>1E-3</v>
      </c>
      <c r="AG21" s="104">
        <v>0.05</v>
      </c>
      <c r="AH21" s="104">
        <v>4.0000000000000001E-3</v>
      </c>
      <c r="AI21" s="104">
        <v>7.1999999999999995E-2</v>
      </c>
      <c r="AJ21" s="104">
        <v>7.0000000000000001E-3</v>
      </c>
      <c r="AK21" s="104">
        <v>3.0000000000000001E-3</v>
      </c>
      <c r="AL21" s="104">
        <v>0.14299999999999999</v>
      </c>
      <c r="AM21" s="104">
        <v>-8888</v>
      </c>
      <c r="AN21" s="104">
        <v>1.7999999999999999E-2</v>
      </c>
      <c r="AO21" s="104">
        <v>-8888</v>
      </c>
      <c r="AP21" s="104">
        <v>-8888</v>
      </c>
      <c r="AQ21" s="104">
        <v>2.9000000000000001E-2</v>
      </c>
      <c r="AR21" s="104">
        <v>1.0999999999999999E-2</v>
      </c>
      <c r="AS21" s="104">
        <v>-8888</v>
      </c>
      <c r="AT21" s="104">
        <v>-8888</v>
      </c>
      <c r="AU21" s="104">
        <v>1E-3</v>
      </c>
      <c r="AV21" s="104">
        <v>2E-3</v>
      </c>
      <c r="AW21" s="104">
        <v>5.0000000000000001E-3</v>
      </c>
      <c r="AX21" s="104">
        <v>-8888</v>
      </c>
      <c r="AY21" s="104">
        <v>-8888</v>
      </c>
      <c r="AZ21" s="104">
        <v>0.20100000000000001</v>
      </c>
      <c r="BA21" s="104">
        <v>6.6000000000000003E-2</v>
      </c>
      <c r="BB21" s="104">
        <v>0.11</v>
      </c>
      <c r="BC21" s="104">
        <v>0.311</v>
      </c>
      <c r="BD21" s="104">
        <v>0.17599999999999999</v>
      </c>
      <c r="BE21" s="104">
        <v>0.216</v>
      </c>
      <c r="BF21" s="104">
        <v>0.377</v>
      </c>
      <c r="BG21" s="104">
        <v>0.114</v>
      </c>
      <c r="BH21" s="115">
        <v>1.34</v>
      </c>
      <c r="BI21" s="115">
        <v>0.63</v>
      </c>
      <c r="BJ21" s="115">
        <v>0.38</v>
      </c>
      <c r="BK21" s="115">
        <v>1.1399999999999999</v>
      </c>
      <c r="BL21" s="115">
        <v>0.18</v>
      </c>
      <c r="BM21" s="115">
        <v>0.82</v>
      </c>
      <c r="BN21" s="115">
        <v>0.43</v>
      </c>
      <c r="BP21" s="2">
        <v>6</v>
      </c>
    </row>
    <row r="22" spans="1:70" s="245" customFormat="1" ht="14" customHeight="1" x14ac:dyDescent="0.2">
      <c r="A22" s="246"/>
      <c r="B22" s="246"/>
      <c r="C22" s="248"/>
      <c r="D22" s="249"/>
      <c r="E22" s="246"/>
      <c r="F22" s="246"/>
      <c r="G22" s="246"/>
      <c r="H22" s="246"/>
      <c r="I22" s="259">
        <v>2016</v>
      </c>
      <c r="J22" s="177">
        <v>12</v>
      </c>
      <c r="K22" s="177">
        <v>29</v>
      </c>
      <c r="L22" s="186">
        <v>364</v>
      </c>
      <c r="M22" s="262">
        <v>330</v>
      </c>
      <c r="N22" s="250" t="s">
        <v>453</v>
      </c>
      <c r="O22" s="177">
        <v>4098</v>
      </c>
      <c r="P22" s="283">
        <v>-68.805899999999994</v>
      </c>
      <c r="Q22" s="252"/>
      <c r="R22" s="283">
        <v>-61.985300000000002</v>
      </c>
      <c r="S22" s="250"/>
      <c r="T22" s="245" t="s">
        <v>442</v>
      </c>
      <c r="U22" s="261">
        <v>4</v>
      </c>
      <c r="V22" s="187">
        <v>10</v>
      </c>
      <c r="W22" s="2">
        <v>5</v>
      </c>
      <c r="X22" s="247">
        <f>MEDIAN(X20:X21)</f>
        <v>1065</v>
      </c>
      <c r="Y22" s="247">
        <f t="shared" si="1"/>
        <v>1.0649999999999999</v>
      </c>
      <c r="Z22" s="247">
        <f t="shared" ref="Z22" si="43">MEDIAN(Z20:Z21)</f>
        <v>0.16350000000000001</v>
      </c>
      <c r="AA22" s="247">
        <f t="shared" ref="AA22" si="44">MEDIAN(AA20:AA21)</f>
        <v>-8888</v>
      </c>
      <c r="AB22" s="247">
        <f t="shared" ref="AB22" si="45">MEDIAN(AB20:AB21)</f>
        <v>4.0500000000000001E-2</v>
      </c>
      <c r="AC22" s="247">
        <f t="shared" ref="AC22" si="46">MEDIAN(AC20:AC21)</f>
        <v>8.0000000000000002E-3</v>
      </c>
      <c r="AD22" s="247">
        <f t="shared" ref="AD22" si="47">MEDIAN(AD20:AD21)</f>
        <v>5.0000000000000001E-3</v>
      </c>
      <c r="AE22" s="247">
        <f t="shared" ref="AE22" si="48">MEDIAN(AE20:AE21)</f>
        <v>2.6499999999999999E-2</v>
      </c>
      <c r="AF22" s="247">
        <f t="shared" ref="AF22" si="49">MEDIAN(AF20:AF21)</f>
        <v>1E-3</v>
      </c>
      <c r="AG22" s="247">
        <f t="shared" ref="AG22" si="50">MEDIAN(AG20:AG21)</f>
        <v>0.05</v>
      </c>
      <c r="AH22" s="247">
        <f t="shared" ref="AH22" si="51">MEDIAN(AH20:AH21)</f>
        <v>4.0000000000000001E-3</v>
      </c>
      <c r="AI22" s="247">
        <f t="shared" ref="AI22" si="52">MEDIAN(AI20:AI21)</f>
        <v>7.2499999999999995E-2</v>
      </c>
      <c r="AJ22" s="247">
        <f t="shared" ref="AJ22" si="53">MEDIAN(AJ20:AJ21)</f>
        <v>7.0000000000000001E-3</v>
      </c>
      <c r="AK22" s="247">
        <f t="shared" ref="AK22" si="54">MEDIAN(AK20:AK21)</f>
        <v>3.0000000000000001E-3</v>
      </c>
      <c r="AL22" s="247">
        <f t="shared" ref="AL22" si="55">MEDIAN(AL20:AL21)</f>
        <v>0.14699999999999999</v>
      </c>
      <c r="AM22" s="247">
        <f t="shared" ref="AM22" si="56">MEDIAN(AM20:AM21)</f>
        <v>-8888</v>
      </c>
      <c r="AN22" s="247">
        <f t="shared" ref="AN22" si="57">MEDIAN(AN20:AN21)</f>
        <v>1.6500000000000001E-2</v>
      </c>
      <c r="AO22" s="247">
        <f t="shared" ref="AO22" si="58">MEDIAN(AO20:AO21)</f>
        <v>-8888</v>
      </c>
      <c r="AP22" s="247">
        <f t="shared" ref="AP22" si="59">MEDIAN(AP20:AP21)</f>
        <v>-8888</v>
      </c>
      <c r="AQ22" s="247">
        <f t="shared" ref="AQ22" si="60">MEDIAN(AQ20:AQ21)</f>
        <v>2.9499999999999998E-2</v>
      </c>
      <c r="AR22" s="247">
        <f t="shared" ref="AR22" si="61">MEDIAN(AR20:AR21)</f>
        <v>1.0999999999999999E-2</v>
      </c>
      <c r="AS22" s="247">
        <f t="shared" ref="AS22" si="62">MEDIAN(AS20:AS21)</f>
        <v>-8888</v>
      </c>
      <c r="AT22" s="247">
        <f t="shared" ref="AT22" si="63">MEDIAN(AT20:AT21)</f>
        <v>-8888</v>
      </c>
      <c r="AU22" s="247">
        <f>0.001</f>
        <v>1E-3</v>
      </c>
      <c r="AV22" s="247">
        <f t="shared" ref="AV22" si="64">MEDIAN(AV20:AV21)</f>
        <v>2E-3</v>
      </c>
      <c r="AW22" s="247">
        <f t="shared" ref="AW22" si="65">MEDIAN(AW20:AW21)</f>
        <v>5.0000000000000001E-3</v>
      </c>
      <c r="AX22" s="247">
        <f t="shared" ref="AX22" si="66">MEDIAN(AX20:AX21)</f>
        <v>-8888</v>
      </c>
      <c r="AY22" s="247">
        <f t="shared" ref="AY22" si="67">MEDIAN(AY20:AY21)</f>
        <v>-8888</v>
      </c>
      <c r="AZ22" s="247">
        <f t="shared" ref="AZ22" si="68">MEDIAN(AZ20:AZ21)</f>
        <v>0.20400000000000001</v>
      </c>
      <c r="BA22" s="247">
        <f t="shared" ref="BA22" si="69">MEDIAN(BA20:BA21)</f>
        <v>6.6000000000000003E-2</v>
      </c>
      <c r="BB22" s="247">
        <f t="shared" ref="BB22" si="70">MEDIAN(BB20:BB21)</f>
        <v>0.111</v>
      </c>
      <c r="BC22" s="247">
        <f t="shared" ref="BC22" si="71">MEDIAN(BC20:BC21)</f>
        <v>0.315</v>
      </c>
      <c r="BD22" s="247">
        <f t="shared" ref="BD22" si="72">MEDIAN(BD20:BD21)</f>
        <v>0.17699999999999999</v>
      </c>
      <c r="BE22" s="247">
        <f t="shared" ref="BE22" si="73">MEDIAN(BE20:BE21)</f>
        <v>0.2175</v>
      </c>
      <c r="BF22" s="247">
        <f t="shared" ref="BF22" si="74">MEDIAN(BF20:BF21)</f>
        <v>0.38100000000000001</v>
      </c>
      <c r="BG22" s="247">
        <f t="shared" ref="BG22" si="75">MEDIAN(BG20:BG21)</f>
        <v>0.115</v>
      </c>
      <c r="BH22" s="247">
        <f t="shared" ref="BH22" si="76">MEDIAN(BH20:BH21)</f>
        <v>1.33</v>
      </c>
      <c r="BI22" s="247">
        <f t="shared" ref="BI22" si="77">MEDIAN(BI20:BI21)</f>
        <v>0.63</v>
      </c>
      <c r="BJ22" s="247">
        <f t="shared" ref="BJ22" si="78">MEDIAN(BJ20:BJ21)</f>
        <v>0.375</v>
      </c>
      <c r="BK22" s="247">
        <f t="shared" ref="BK22" si="79">MEDIAN(BK20:BK21)</f>
        <v>1.1499999999999999</v>
      </c>
      <c r="BL22" s="247">
        <f t="shared" ref="BL22" si="80">MEDIAN(BL20:BL21)</f>
        <v>0.17499999999999999</v>
      </c>
      <c r="BM22" s="247">
        <f t="shared" ref="BM22" si="81">MEDIAN(BM20:BM21)</f>
        <v>0.82499999999999996</v>
      </c>
      <c r="BN22" s="247">
        <f t="shared" ref="BN22" si="82">MEDIAN(BN20:BN21)</f>
        <v>0.43</v>
      </c>
      <c r="BP22" s="247"/>
      <c r="BQ22" s="245">
        <v>2</v>
      </c>
      <c r="BR22" s="245">
        <v>6</v>
      </c>
    </row>
    <row r="23" spans="1:70" s="91" customFormat="1" ht="14" customHeight="1" x14ac:dyDescent="0.2">
      <c r="A23" s="171" t="s">
        <v>329</v>
      </c>
      <c r="B23" s="2" t="s">
        <v>340</v>
      </c>
      <c r="C23" s="172" t="s">
        <v>331</v>
      </c>
      <c r="D23" s="195">
        <v>-9999</v>
      </c>
      <c r="E23" s="177" t="s">
        <v>273</v>
      </c>
      <c r="F23" s="177" t="s">
        <v>274</v>
      </c>
      <c r="G23" s="177" t="s">
        <v>376</v>
      </c>
      <c r="H23" s="171" t="s">
        <v>372</v>
      </c>
      <c r="I23" s="261">
        <v>2016</v>
      </c>
      <c r="J23" s="2">
        <v>12</v>
      </c>
      <c r="K23" s="2">
        <v>29</v>
      </c>
      <c r="L23" s="186">
        <v>364</v>
      </c>
      <c r="M23" s="261">
        <v>2140</v>
      </c>
      <c r="N23" s="2">
        <v>10</v>
      </c>
      <c r="O23" s="2">
        <v>3294</v>
      </c>
      <c r="P23" s="283">
        <v>-64.180199999999999</v>
      </c>
      <c r="Q23" s="27" t="s">
        <v>381</v>
      </c>
      <c r="R23" s="283">
        <v>-69.099699999999999</v>
      </c>
      <c r="S23" s="2" t="s">
        <v>382</v>
      </c>
      <c r="T23" s="91" t="s">
        <v>295</v>
      </c>
      <c r="U23" s="261">
        <v>6</v>
      </c>
      <c r="V23" s="187">
        <v>8</v>
      </c>
      <c r="W23" s="26">
        <v>40</v>
      </c>
      <c r="X23" s="2">
        <v>1056</v>
      </c>
      <c r="Y23" s="247">
        <f t="shared" si="1"/>
        <v>1.056</v>
      </c>
      <c r="Z23" s="104">
        <v>0.41899999999999998</v>
      </c>
      <c r="AA23" s="104">
        <v>2E-3</v>
      </c>
      <c r="AB23" s="104">
        <v>0.127</v>
      </c>
      <c r="AC23" s="104">
        <v>8.9999999999999993E-3</v>
      </c>
      <c r="AD23" s="104">
        <v>8.9999999999999993E-3</v>
      </c>
      <c r="AE23" s="104">
        <v>5.1999999999999998E-2</v>
      </c>
      <c r="AF23" s="104">
        <v>3.0000000000000001E-3</v>
      </c>
      <c r="AG23" s="104">
        <v>6.2E-2</v>
      </c>
      <c r="AH23" s="104">
        <v>3.0000000000000001E-3</v>
      </c>
      <c r="AI23" s="104">
        <v>0.27300000000000002</v>
      </c>
      <c r="AJ23" s="104">
        <v>4.0000000000000001E-3</v>
      </c>
      <c r="AK23" s="104">
        <v>4.0000000000000001E-3</v>
      </c>
      <c r="AL23" s="104">
        <v>0.26500000000000001</v>
      </c>
      <c r="AM23" s="104">
        <v>-8888</v>
      </c>
      <c r="AN23" s="104">
        <v>0.154</v>
      </c>
      <c r="AO23" s="104">
        <v>2E-3</v>
      </c>
      <c r="AP23" s="104">
        <v>-8888</v>
      </c>
      <c r="AQ23" s="104">
        <v>0.104</v>
      </c>
      <c r="AR23" s="104">
        <v>2.3E-2</v>
      </c>
      <c r="AS23" s="104">
        <v>-8888</v>
      </c>
      <c r="AT23" s="104">
        <v>-8888</v>
      </c>
      <c r="AU23" s="104">
        <v>1E-3</v>
      </c>
      <c r="AV23" s="104">
        <v>3.0000000000000001E-3</v>
      </c>
      <c r="AW23" s="104">
        <v>3.3000000000000002E-2</v>
      </c>
      <c r="AX23" s="104">
        <v>-8888</v>
      </c>
      <c r="AY23" s="104">
        <v>-8888</v>
      </c>
      <c r="AZ23" s="104">
        <v>0.54800000000000004</v>
      </c>
      <c r="BA23" s="104">
        <v>8.1000000000000003E-2</v>
      </c>
      <c r="BB23" s="104">
        <v>0.33800000000000002</v>
      </c>
      <c r="BC23" s="104">
        <v>0.88600000000000001</v>
      </c>
      <c r="BD23" s="104">
        <v>0.41899999999999998</v>
      </c>
      <c r="BE23" s="104">
        <v>0.54800000000000004</v>
      </c>
      <c r="BF23" s="104">
        <v>0.96699999999999997</v>
      </c>
      <c r="BG23" s="104">
        <v>0.34699999999999998</v>
      </c>
      <c r="BH23" s="115">
        <v>1.31</v>
      </c>
      <c r="BI23" s="115">
        <v>0.81</v>
      </c>
      <c r="BJ23" s="115">
        <v>0.19</v>
      </c>
      <c r="BK23" s="115">
        <v>1.31</v>
      </c>
      <c r="BL23" s="115">
        <v>0.08</v>
      </c>
      <c r="BM23" s="115">
        <v>0.92</v>
      </c>
      <c r="BN23" s="115">
        <v>0.43</v>
      </c>
      <c r="BP23" s="2">
        <v>2</v>
      </c>
      <c r="BQ23" s="91">
        <v>1</v>
      </c>
      <c r="BR23" s="91">
        <v>0</v>
      </c>
    </row>
    <row r="24" spans="1:70" s="91" customFormat="1" ht="14" hidden="1" customHeight="1" x14ac:dyDescent="0.2">
      <c r="A24" s="171" t="s">
        <v>329</v>
      </c>
      <c r="B24" s="2" t="s">
        <v>341</v>
      </c>
      <c r="C24" s="172" t="s">
        <v>331</v>
      </c>
      <c r="D24" s="195">
        <v>-9999</v>
      </c>
      <c r="E24" s="177" t="s">
        <v>273</v>
      </c>
      <c r="F24" s="177" t="s">
        <v>274</v>
      </c>
      <c r="G24" s="177" t="s">
        <v>376</v>
      </c>
      <c r="H24" s="171" t="s">
        <v>372</v>
      </c>
      <c r="I24" s="262">
        <v>2016</v>
      </c>
      <c r="J24" s="177">
        <v>12</v>
      </c>
      <c r="K24" s="177">
        <v>29</v>
      </c>
      <c r="L24" s="186">
        <v>364</v>
      </c>
      <c r="M24" s="262">
        <v>2140</v>
      </c>
      <c r="N24" s="177">
        <v>11</v>
      </c>
      <c r="O24" s="177">
        <v>3294</v>
      </c>
      <c r="P24" s="283">
        <v>-64.180199999999999</v>
      </c>
      <c r="Q24" s="182" t="s">
        <v>381</v>
      </c>
      <c r="R24" s="283">
        <v>-69.099699999999999</v>
      </c>
      <c r="S24" s="177" t="s">
        <v>382</v>
      </c>
      <c r="T24" s="91" t="s">
        <v>296</v>
      </c>
      <c r="U24" s="261">
        <v>6</v>
      </c>
      <c r="V24" s="187">
        <v>14</v>
      </c>
      <c r="W24" s="26">
        <v>3</v>
      </c>
      <c r="X24" s="2">
        <v>1074</v>
      </c>
      <c r="Y24" s="247">
        <f t="shared" si="1"/>
        <v>1.0740000000000001</v>
      </c>
      <c r="Z24" s="104">
        <v>0.49199999999999999</v>
      </c>
      <c r="AA24" s="104">
        <v>1E-3</v>
      </c>
      <c r="AB24" s="104">
        <v>0.11799999999999999</v>
      </c>
      <c r="AC24" s="104">
        <v>1.4999999999999999E-2</v>
      </c>
      <c r="AD24" s="104">
        <v>6.0000000000000001E-3</v>
      </c>
      <c r="AE24" s="104">
        <v>3.3000000000000002E-2</v>
      </c>
      <c r="AF24" s="104">
        <v>5.0000000000000001E-3</v>
      </c>
      <c r="AG24" s="104">
        <v>0.121</v>
      </c>
      <c r="AH24" s="104">
        <v>1.4999999999999999E-2</v>
      </c>
      <c r="AI24" s="104">
        <v>0.29899999999999999</v>
      </c>
      <c r="AJ24" s="104">
        <v>5.0000000000000001E-3</v>
      </c>
      <c r="AK24" s="104">
        <v>5.0000000000000001E-3</v>
      </c>
      <c r="AL24" s="104">
        <v>0.41099999999999998</v>
      </c>
      <c r="AM24" s="104">
        <v>-8888</v>
      </c>
      <c r="AN24" s="104">
        <v>8.1000000000000003E-2</v>
      </c>
      <c r="AO24" s="104">
        <v>1E-3</v>
      </c>
      <c r="AP24" s="104">
        <v>-8888</v>
      </c>
      <c r="AQ24" s="104">
        <v>0.104</v>
      </c>
      <c r="AR24" s="104">
        <v>1.4E-2</v>
      </c>
      <c r="AS24" s="104">
        <v>-8888</v>
      </c>
      <c r="AT24" s="104">
        <v>-8888</v>
      </c>
      <c r="AU24" s="104">
        <v>1E-3</v>
      </c>
      <c r="AV24" s="104">
        <v>6.0000000000000001E-3</v>
      </c>
      <c r="AW24" s="104">
        <v>2.9000000000000001E-2</v>
      </c>
      <c r="AX24" s="104">
        <v>-8888</v>
      </c>
      <c r="AY24" s="104">
        <v>-8888</v>
      </c>
      <c r="AZ24" s="104">
        <v>0.61099999999999999</v>
      </c>
      <c r="BA24" s="104">
        <v>0.161</v>
      </c>
      <c r="BB24" s="104">
        <v>0.34300000000000003</v>
      </c>
      <c r="BC24" s="104">
        <v>0.95399999999999996</v>
      </c>
      <c r="BD24" s="104">
        <v>0.504</v>
      </c>
      <c r="BE24" s="104">
        <v>0.623</v>
      </c>
      <c r="BF24" s="104">
        <v>1.115</v>
      </c>
      <c r="BG24" s="104">
        <v>0.35399999999999998</v>
      </c>
      <c r="BH24" s="115">
        <v>1.27</v>
      </c>
      <c r="BI24" s="115">
        <v>0.68</v>
      </c>
      <c r="BJ24" s="115">
        <v>0.32</v>
      </c>
      <c r="BK24" s="115">
        <v>1.21</v>
      </c>
      <c r="BL24" s="115">
        <v>0.14000000000000001</v>
      </c>
      <c r="BM24" s="115">
        <v>0.86</v>
      </c>
      <c r="BN24" s="115">
        <v>0.44</v>
      </c>
      <c r="BP24" s="2">
        <v>5</v>
      </c>
    </row>
    <row r="25" spans="1:70" s="91" customFormat="1" ht="14" hidden="1" customHeight="1" x14ac:dyDescent="0.2">
      <c r="A25" s="171" t="s">
        <v>329</v>
      </c>
      <c r="B25" s="2" t="s">
        <v>342</v>
      </c>
      <c r="C25" s="172" t="s">
        <v>331</v>
      </c>
      <c r="D25" s="195">
        <v>-9999</v>
      </c>
      <c r="E25" s="177" t="s">
        <v>273</v>
      </c>
      <c r="F25" s="177" t="s">
        <v>274</v>
      </c>
      <c r="G25" s="177" t="s">
        <v>376</v>
      </c>
      <c r="H25" s="171" t="s">
        <v>372</v>
      </c>
      <c r="I25" s="262">
        <v>2016</v>
      </c>
      <c r="J25" s="177">
        <v>12</v>
      </c>
      <c r="K25" s="177">
        <v>29</v>
      </c>
      <c r="L25" s="186">
        <v>364</v>
      </c>
      <c r="M25" s="262">
        <v>2140</v>
      </c>
      <c r="N25" s="177">
        <v>12</v>
      </c>
      <c r="O25" s="177">
        <v>3294</v>
      </c>
      <c r="P25" s="283">
        <v>-64.180199999999999</v>
      </c>
      <c r="Q25" s="182" t="s">
        <v>381</v>
      </c>
      <c r="R25" s="283">
        <v>-69.099699999999999</v>
      </c>
      <c r="S25" s="177" t="s">
        <v>382</v>
      </c>
      <c r="T25" s="91" t="s">
        <v>297</v>
      </c>
      <c r="U25" s="261">
        <v>6</v>
      </c>
      <c r="V25" s="187">
        <v>14</v>
      </c>
      <c r="W25" s="26">
        <v>3</v>
      </c>
      <c r="X25" s="2">
        <v>1056</v>
      </c>
      <c r="Y25" s="247">
        <f t="shared" si="1"/>
        <v>1.056</v>
      </c>
      <c r="Z25" s="104">
        <v>0.44500000000000001</v>
      </c>
      <c r="AA25" s="104">
        <v>2E-3</v>
      </c>
      <c r="AB25" s="104">
        <v>0.12</v>
      </c>
      <c r="AC25" s="104">
        <v>1.4999999999999999E-2</v>
      </c>
      <c r="AD25" s="104">
        <v>6.0000000000000001E-3</v>
      </c>
      <c r="AE25" s="104">
        <v>3.6999999999999998E-2</v>
      </c>
      <c r="AF25" s="104">
        <v>4.0000000000000001E-3</v>
      </c>
      <c r="AG25" s="104">
        <v>0.125</v>
      </c>
      <c r="AH25" s="104">
        <v>1.2999999999999999E-2</v>
      </c>
      <c r="AI25" s="104">
        <v>0.29299999999999998</v>
      </c>
      <c r="AJ25" s="104">
        <v>6.0000000000000001E-3</v>
      </c>
      <c r="AK25" s="104">
        <v>5.0000000000000001E-3</v>
      </c>
      <c r="AL25" s="104">
        <v>0.32100000000000001</v>
      </c>
      <c r="AM25" s="104">
        <v>-8888</v>
      </c>
      <c r="AN25" s="104">
        <v>0.124</v>
      </c>
      <c r="AO25" s="104">
        <v>2E-3</v>
      </c>
      <c r="AP25" s="104">
        <v>-8888</v>
      </c>
      <c r="AQ25" s="104">
        <v>0.105</v>
      </c>
      <c r="AR25" s="104">
        <v>1.4999999999999999E-2</v>
      </c>
      <c r="AS25" s="104">
        <v>-8888</v>
      </c>
      <c r="AT25" s="104">
        <v>-8888</v>
      </c>
      <c r="AU25" s="104">
        <v>2E-3</v>
      </c>
      <c r="AV25" s="104">
        <v>1.2E-2</v>
      </c>
      <c r="AW25" s="104">
        <v>5.3999999999999999E-2</v>
      </c>
      <c r="AX25" s="104">
        <v>-8888</v>
      </c>
      <c r="AY25" s="104">
        <v>-8888</v>
      </c>
      <c r="AZ25" s="104">
        <v>0.56699999999999995</v>
      </c>
      <c r="BA25" s="104">
        <v>0.16200000000000001</v>
      </c>
      <c r="BB25" s="104">
        <v>0.34200000000000003</v>
      </c>
      <c r="BC25" s="104">
        <v>0.90900000000000003</v>
      </c>
      <c r="BD25" s="104">
        <v>0.504</v>
      </c>
      <c r="BE25" s="104">
        <v>0.626</v>
      </c>
      <c r="BF25" s="104">
        <v>1.071</v>
      </c>
      <c r="BG25" s="104">
        <v>0.35299999999999998</v>
      </c>
      <c r="BH25" s="115">
        <v>1.41</v>
      </c>
      <c r="BI25" s="115">
        <v>0.68</v>
      </c>
      <c r="BJ25" s="115">
        <v>0.32</v>
      </c>
      <c r="BK25" s="115">
        <v>1.1299999999999999</v>
      </c>
      <c r="BL25" s="115">
        <v>0.15</v>
      </c>
      <c r="BM25" s="115">
        <v>0.85</v>
      </c>
      <c r="BN25" s="115">
        <v>0.42</v>
      </c>
      <c r="BP25" s="2">
        <v>6</v>
      </c>
    </row>
    <row r="26" spans="1:70" s="245" customFormat="1" ht="14" customHeight="1" x14ac:dyDescent="0.2">
      <c r="A26" s="246"/>
      <c r="B26" s="247"/>
      <c r="C26" s="248"/>
      <c r="D26" s="249"/>
      <c r="E26" s="250"/>
      <c r="F26" s="250"/>
      <c r="G26" s="250"/>
      <c r="H26" s="246"/>
      <c r="I26" s="262">
        <v>2016</v>
      </c>
      <c r="J26" s="177">
        <v>12</v>
      </c>
      <c r="K26" s="177">
        <v>29</v>
      </c>
      <c r="L26" s="186">
        <v>364</v>
      </c>
      <c r="M26" s="262">
        <v>2140</v>
      </c>
      <c r="N26" s="250" t="s">
        <v>454</v>
      </c>
      <c r="O26" s="177">
        <v>3294</v>
      </c>
      <c r="P26" s="283">
        <v>-64.180199999999999</v>
      </c>
      <c r="Q26" s="252"/>
      <c r="R26" s="283">
        <v>-69.099699999999999</v>
      </c>
      <c r="S26" s="250"/>
      <c r="T26" s="245" t="s">
        <v>443</v>
      </c>
      <c r="U26" s="261">
        <v>6</v>
      </c>
      <c r="V26" s="187">
        <v>14</v>
      </c>
      <c r="W26" s="26">
        <v>3</v>
      </c>
      <c r="X26" s="247">
        <f>MEDIAN(X24:X25)</f>
        <v>1065</v>
      </c>
      <c r="Y26" s="247">
        <f t="shared" si="1"/>
        <v>1.0649999999999999</v>
      </c>
      <c r="Z26" s="247">
        <f t="shared" ref="Z26" si="83">MEDIAN(Z24:Z25)</f>
        <v>0.46850000000000003</v>
      </c>
      <c r="AA26" s="247">
        <f t="shared" ref="AA26" si="84">MEDIAN(AA24:AA25)</f>
        <v>1.5E-3</v>
      </c>
      <c r="AB26" s="247">
        <f t="shared" ref="AB26" si="85">MEDIAN(AB24:AB25)</f>
        <v>0.11899999999999999</v>
      </c>
      <c r="AC26" s="247">
        <f t="shared" ref="AC26" si="86">MEDIAN(AC24:AC25)</f>
        <v>1.4999999999999999E-2</v>
      </c>
      <c r="AD26" s="247">
        <f t="shared" ref="AD26" si="87">MEDIAN(AD24:AD25)</f>
        <v>6.0000000000000001E-3</v>
      </c>
      <c r="AE26" s="247">
        <f t="shared" ref="AE26" si="88">MEDIAN(AE24:AE25)</f>
        <v>3.5000000000000003E-2</v>
      </c>
      <c r="AF26" s="247">
        <f t="shared" ref="AF26" si="89">MEDIAN(AF24:AF25)</f>
        <v>4.5000000000000005E-3</v>
      </c>
      <c r="AG26" s="247">
        <f t="shared" ref="AG26" si="90">MEDIAN(AG24:AG25)</f>
        <v>0.123</v>
      </c>
      <c r="AH26" s="247">
        <f t="shared" ref="AH26" si="91">MEDIAN(AH24:AH25)</f>
        <v>1.3999999999999999E-2</v>
      </c>
      <c r="AI26" s="247">
        <f t="shared" ref="AI26" si="92">MEDIAN(AI24:AI25)</f>
        <v>0.29599999999999999</v>
      </c>
      <c r="AJ26" s="247">
        <f t="shared" ref="AJ26" si="93">MEDIAN(AJ24:AJ25)</f>
        <v>5.4999999999999997E-3</v>
      </c>
      <c r="AK26" s="247">
        <f t="shared" ref="AK26" si="94">MEDIAN(AK24:AK25)</f>
        <v>5.0000000000000001E-3</v>
      </c>
      <c r="AL26" s="247">
        <f t="shared" ref="AL26" si="95">MEDIAN(AL24:AL25)</f>
        <v>0.36599999999999999</v>
      </c>
      <c r="AM26" s="247">
        <f t="shared" ref="AM26" si="96">MEDIAN(AM24:AM25)</f>
        <v>-8888</v>
      </c>
      <c r="AN26" s="247">
        <f t="shared" ref="AN26" si="97">MEDIAN(AN24:AN25)</f>
        <v>0.10250000000000001</v>
      </c>
      <c r="AO26" s="247">
        <f t="shared" ref="AO26" si="98">MEDIAN(AO24:AO25)</f>
        <v>1.5E-3</v>
      </c>
      <c r="AP26" s="247">
        <f t="shared" ref="AP26" si="99">MEDIAN(AP24:AP25)</f>
        <v>-8888</v>
      </c>
      <c r="AQ26" s="247">
        <f t="shared" ref="AQ26" si="100">MEDIAN(AQ24:AQ25)</f>
        <v>0.1045</v>
      </c>
      <c r="AR26" s="247">
        <f t="shared" ref="AR26" si="101">MEDIAN(AR24:AR25)</f>
        <v>1.4499999999999999E-2</v>
      </c>
      <c r="AS26" s="247">
        <f t="shared" ref="AS26" si="102">MEDIAN(AS24:AS25)</f>
        <v>-8888</v>
      </c>
      <c r="AT26" s="247">
        <f t="shared" ref="AT26" si="103">MEDIAN(AT24:AT25)</f>
        <v>-8888</v>
      </c>
      <c r="AU26" s="247">
        <f t="shared" ref="AU26" si="104">MEDIAN(AU24:AU25)</f>
        <v>1.5E-3</v>
      </c>
      <c r="AV26" s="247">
        <f t="shared" ref="AV26" si="105">MEDIAN(AV24:AV25)</f>
        <v>9.0000000000000011E-3</v>
      </c>
      <c r="AW26" s="247">
        <f t="shared" ref="AW26" si="106">MEDIAN(AW24:AW25)</f>
        <v>4.1500000000000002E-2</v>
      </c>
      <c r="AX26" s="247">
        <f t="shared" ref="AX26" si="107">MEDIAN(AX24:AX25)</f>
        <v>-8888</v>
      </c>
      <c r="AY26" s="247">
        <f t="shared" ref="AY26" si="108">MEDIAN(AY24:AY25)</f>
        <v>-8888</v>
      </c>
      <c r="AZ26" s="247">
        <f t="shared" ref="AZ26" si="109">MEDIAN(AZ24:AZ25)</f>
        <v>0.58899999999999997</v>
      </c>
      <c r="BA26" s="247">
        <f t="shared" ref="BA26" si="110">MEDIAN(BA24:BA25)</f>
        <v>0.1615</v>
      </c>
      <c r="BB26" s="247">
        <f t="shared" ref="BB26" si="111">MEDIAN(BB24:BB25)</f>
        <v>0.34250000000000003</v>
      </c>
      <c r="BC26" s="247">
        <f t="shared" ref="BC26" si="112">MEDIAN(BC24:BC25)</f>
        <v>0.93149999999999999</v>
      </c>
      <c r="BD26" s="247">
        <f t="shared" ref="BD26" si="113">MEDIAN(BD24:BD25)</f>
        <v>0.504</v>
      </c>
      <c r="BE26" s="247">
        <f t="shared" ref="BE26" si="114">MEDIAN(BE24:BE25)</f>
        <v>0.62450000000000006</v>
      </c>
      <c r="BF26" s="247">
        <f t="shared" ref="BF26" si="115">MEDIAN(BF24:BF25)</f>
        <v>1.093</v>
      </c>
      <c r="BG26" s="247">
        <f t="shared" ref="BG26" si="116">MEDIAN(BG24:BG25)</f>
        <v>0.35349999999999998</v>
      </c>
      <c r="BH26" s="247">
        <f t="shared" ref="BH26" si="117">MEDIAN(BH24:BH25)</f>
        <v>1.3399999999999999</v>
      </c>
      <c r="BI26" s="247">
        <f t="shared" ref="BI26" si="118">MEDIAN(BI24:BI25)</f>
        <v>0.68</v>
      </c>
      <c r="BJ26" s="247">
        <f t="shared" ref="BJ26" si="119">MEDIAN(BJ24:BJ25)</f>
        <v>0.32</v>
      </c>
      <c r="BK26" s="247">
        <f t="shared" ref="BK26" si="120">MEDIAN(BK24:BK25)</f>
        <v>1.17</v>
      </c>
      <c r="BL26" s="247">
        <f t="shared" ref="BL26" si="121">MEDIAN(BL24:BL25)</f>
        <v>0.14500000000000002</v>
      </c>
      <c r="BM26" s="247">
        <f t="shared" ref="BM26" si="122">MEDIAN(BM24:BM25)</f>
        <v>0.85499999999999998</v>
      </c>
      <c r="BN26" s="247">
        <f t="shared" ref="BN26" si="123">MEDIAN(BN24:BN25)</f>
        <v>0.43</v>
      </c>
      <c r="BP26" s="247"/>
      <c r="BQ26" s="245">
        <v>2</v>
      </c>
      <c r="BR26" s="245">
        <v>6</v>
      </c>
    </row>
    <row r="27" spans="1:70" s="91" customFormat="1" ht="14" hidden="1" customHeight="1" x14ac:dyDescent="0.2">
      <c r="A27" s="171" t="s">
        <v>329</v>
      </c>
      <c r="B27" s="2" t="s">
        <v>343</v>
      </c>
      <c r="C27" s="172" t="s">
        <v>331</v>
      </c>
      <c r="D27" s="195">
        <v>-9999</v>
      </c>
      <c r="E27" s="177" t="s">
        <v>273</v>
      </c>
      <c r="F27" s="177" t="s">
        <v>274</v>
      </c>
      <c r="G27" s="177" t="s">
        <v>376</v>
      </c>
      <c r="H27" s="171" t="s">
        <v>372</v>
      </c>
      <c r="I27" s="263">
        <v>-9999</v>
      </c>
      <c r="J27" s="197">
        <v>-9999</v>
      </c>
      <c r="K27" s="197">
        <v>-9999</v>
      </c>
      <c r="L27" s="197">
        <v>-9999</v>
      </c>
      <c r="M27" s="263">
        <v>-9999</v>
      </c>
      <c r="N27" s="197"/>
      <c r="O27" s="194">
        <v>-9999</v>
      </c>
      <c r="P27" s="282"/>
      <c r="Q27" s="282">
        <v>-9999</v>
      </c>
      <c r="R27" s="282"/>
      <c r="S27" s="197">
        <v>-9999</v>
      </c>
      <c r="T27" s="91" t="s">
        <v>298</v>
      </c>
      <c r="U27" s="261">
        <v>6</v>
      </c>
      <c r="V27" s="187" t="s">
        <v>373</v>
      </c>
      <c r="W27" s="194">
        <v>-9999</v>
      </c>
      <c r="X27" s="186">
        <v>1</v>
      </c>
      <c r="Y27" s="247">
        <f t="shared" si="1"/>
        <v>1E-3</v>
      </c>
      <c r="Z27" s="104">
        <v>-8888</v>
      </c>
      <c r="AA27" s="104">
        <v>-8888</v>
      </c>
      <c r="AB27" s="104">
        <v>-8888</v>
      </c>
      <c r="AC27" s="104">
        <v>-8888</v>
      </c>
      <c r="AD27" s="104">
        <v>-8888</v>
      </c>
      <c r="AE27" s="104">
        <v>-8888</v>
      </c>
      <c r="AF27" s="104">
        <v>-8888</v>
      </c>
      <c r="AG27" s="104">
        <v>-8888</v>
      </c>
      <c r="AH27" s="104">
        <v>-8888</v>
      </c>
      <c r="AI27" s="104">
        <v>-8888</v>
      </c>
      <c r="AJ27" s="104">
        <v>-8888</v>
      </c>
      <c r="AK27" s="104">
        <v>-8888</v>
      </c>
      <c r="AL27" s="104">
        <v>-8888</v>
      </c>
      <c r="AM27" s="104">
        <v>-8888</v>
      </c>
      <c r="AN27" s="104">
        <v>-8888</v>
      </c>
      <c r="AO27" s="104">
        <v>-8888</v>
      </c>
      <c r="AP27" s="104">
        <v>-8888</v>
      </c>
      <c r="AQ27" s="104">
        <v>-8888</v>
      </c>
      <c r="AR27" s="104">
        <v>-8888</v>
      </c>
      <c r="AS27" s="104">
        <v>-8888</v>
      </c>
      <c r="AT27" s="104">
        <v>-8888</v>
      </c>
      <c r="AU27" s="104">
        <v>-8888</v>
      </c>
      <c r="AV27" s="104">
        <v>-8888</v>
      </c>
      <c r="AW27" s="104">
        <v>-8888</v>
      </c>
      <c r="AX27" s="104">
        <v>-8888</v>
      </c>
      <c r="AY27" s="104">
        <v>-8888</v>
      </c>
      <c r="AZ27" s="104">
        <v>-8888</v>
      </c>
      <c r="BA27" s="104">
        <v>-8888</v>
      </c>
      <c r="BB27" s="104">
        <v>-8888</v>
      </c>
      <c r="BC27" s="104">
        <v>-8888</v>
      </c>
      <c r="BD27" s="104">
        <v>-8888</v>
      </c>
      <c r="BE27" s="104">
        <v>-8888</v>
      </c>
      <c r="BF27" s="104">
        <v>-8888</v>
      </c>
      <c r="BG27" s="104">
        <v>-8888</v>
      </c>
      <c r="BH27" s="115">
        <v>-8888</v>
      </c>
      <c r="BI27" s="115">
        <v>-8888</v>
      </c>
      <c r="BJ27" s="115">
        <v>-8888</v>
      </c>
      <c r="BK27" s="115">
        <v>-8888</v>
      </c>
      <c r="BL27" s="115">
        <v>-8888</v>
      </c>
      <c r="BM27" s="115">
        <v>-8888</v>
      </c>
      <c r="BN27" s="115">
        <v>-8888</v>
      </c>
      <c r="BP27" s="2" t="s">
        <v>373</v>
      </c>
    </row>
    <row r="28" spans="1:70" s="91" customFormat="1" ht="14" customHeight="1" x14ac:dyDescent="0.2">
      <c r="A28" s="171" t="s">
        <v>329</v>
      </c>
      <c r="B28" s="2" t="s">
        <v>344</v>
      </c>
      <c r="C28" s="172" t="s">
        <v>331</v>
      </c>
      <c r="D28" s="195">
        <v>-9999</v>
      </c>
      <c r="E28" s="177" t="s">
        <v>273</v>
      </c>
      <c r="F28" s="177" t="s">
        <v>274</v>
      </c>
      <c r="G28" s="177" t="s">
        <v>376</v>
      </c>
      <c r="H28" s="171" t="s">
        <v>372</v>
      </c>
      <c r="I28" s="261">
        <v>2017</v>
      </c>
      <c r="J28" s="2">
        <v>1</v>
      </c>
      <c r="K28" s="2">
        <v>1</v>
      </c>
      <c r="L28" s="2">
        <v>1</v>
      </c>
      <c r="M28" s="260">
        <v>1801</v>
      </c>
      <c r="N28" s="194">
        <v>14</v>
      </c>
      <c r="O28" s="2">
        <v>3600</v>
      </c>
      <c r="P28" s="283">
        <v>-74.463200000000001</v>
      </c>
      <c r="Q28" s="27" t="s">
        <v>383</v>
      </c>
      <c r="R28" s="283">
        <v>-66.381699999999995</v>
      </c>
      <c r="S28" s="2" t="s">
        <v>384</v>
      </c>
      <c r="T28" s="91" t="s">
        <v>299</v>
      </c>
      <c r="U28" s="261">
        <v>14</v>
      </c>
      <c r="V28" s="187">
        <v>2</v>
      </c>
      <c r="W28" s="26">
        <v>75</v>
      </c>
      <c r="X28" s="2">
        <v>1056</v>
      </c>
      <c r="Y28" s="247">
        <f t="shared" si="1"/>
        <v>1.056</v>
      </c>
      <c r="Z28" s="104">
        <v>0.372</v>
      </c>
      <c r="AA28" s="104">
        <v>2E-3</v>
      </c>
      <c r="AB28" s="104">
        <v>0.13200000000000001</v>
      </c>
      <c r="AC28" s="104">
        <v>6.0000000000000001E-3</v>
      </c>
      <c r="AD28" s="104">
        <v>8.0000000000000002E-3</v>
      </c>
      <c r="AE28" s="104">
        <v>5.8000000000000003E-2</v>
      </c>
      <c r="AF28" s="104">
        <v>2E-3</v>
      </c>
      <c r="AG28" s="104">
        <v>3.2000000000000001E-2</v>
      </c>
      <c r="AH28" s="104">
        <v>1E-3</v>
      </c>
      <c r="AI28" s="104">
        <v>0.25900000000000001</v>
      </c>
      <c r="AJ28" s="104">
        <v>4.0000000000000001E-3</v>
      </c>
      <c r="AK28" s="104">
        <v>2E-3</v>
      </c>
      <c r="AL28" s="104">
        <v>0.314</v>
      </c>
      <c r="AM28" s="104">
        <v>-8888</v>
      </c>
      <c r="AN28" s="104">
        <v>5.8000000000000003E-2</v>
      </c>
      <c r="AO28" s="104">
        <v>2E-3</v>
      </c>
      <c r="AP28" s="104">
        <v>-8888</v>
      </c>
      <c r="AQ28" s="104">
        <v>0.1</v>
      </c>
      <c r="AR28" s="104">
        <v>3.2000000000000001E-2</v>
      </c>
      <c r="AS28" s="104">
        <v>-8888</v>
      </c>
      <c r="AT28" s="104">
        <v>-8888</v>
      </c>
      <c r="AU28" s="104">
        <v>1E-3</v>
      </c>
      <c r="AV28" s="104">
        <v>2E-3</v>
      </c>
      <c r="AW28" s="104">
        <v>2.7E-2</v>
      </c>
      <c r="AX28" s="104">
        <v>1E-3</v>
      </c>
      <c r="AY28" s="104">
        <v>-8888</v>
      </c>
      <c r="AZ28" s="104">
        <v>0.50600000000000001</v>
      </c>
      <c r="BA28" s="104">
        <v>4.2999999999999997E-2</v>
      </c>
      <c r="BB28" s="104">
        <v>0.32900000000000001</v>
      </c>
      <c r="BC28" s="104">
        <v>0.83499999999999996</v>
      </c>
      <c r="BD28" s="104">
        <v>0.372</v>
      </c>
      <c r="BE28" s="104">
        <v>0.50600000000000001</v>
      </c>
      <c r="BF28" s="104">
        <v>0.878</v>
      </c>
      <c r="BG28" s="104">
        <v>0.33500000000000002</v>
      </c>
      <c r="BH28" s="115">
        <v>1.36</v>
      </c>
      <c r="BI28" s="115">
        <v>0.88</v>
      </c>
      <c r="BJ28" s="115">
        <v>0.12</v>
      </c>
      <c r="BK28" s="115">
        <v>1.36</v>
      </c>
      <c r="BL28" s="115">
        <v>0.05</v>
      </c>
      <c r="BM28" s="115">
        <v>0.95</v>
      </c>
      <c r="BN28" s="115">
        <v>0.42</v>
      </c>
      <c r="BP28" s="2">
        <v>2</v>
      </c>
      <c r="BQ28" s="91">
        <v>1</v>
      </c>
      <c r="BR28" s="91">
        <v>0</v>
      </c>
    </row>
    <row r="29" spans="1:70" s="91" customFormat="1" ht="14" hidden="1" customHeight="1" x14ac:dyDescent="0.2">
      <c r="A29" s="171" t="s">
        <v>329</v>
      </c>
      <c r="B29" s="2" t="s">
        <v>345</v>
      </c>
      <c r="C29" s="172" t="s">
        <v>331</v>
      </c>
      <c r="D29" s="195">
        <v>-9999</v>
      </c>
      <c r="E29" s="177" t="s">
        <v>273</v>
      </c>
      <c r="F29" s="177" t="s">
        <v>274</v>
      </c>
      <c r="G29" s="177" t="s">
        <v>376</v>
      </c>
      <c r="H29" s="171" t="s">
        <v>372</v>
      </c>
      <c r="I29" s="262">
        <v>2017</v>
      </c>
      <c r="J29" s="177">
        <v>1</v>
      </c>
      <c r="K29" s="177">
        <v>1</v>
      </c>
      <c r="L29" s="177">
        <v>1</v>
      </c>
      <c r="M29" s="260">
        <v>1801</v>
      </c>
      <c r="N29" s="197">
        <v>15</v>
      </c>
      <c r="O29" s="177">
        <v>3600</v>
      </c>
      <c r="P29" s="283">
        <v>-74.463200000000001</v>
      </c>
      <c r="Q29" s="182" t="s">
        <v>383</v>
      </c>
      <c r="R29" s="283">
        <v>-66.381699999999995</v>
      </c>
      <c r="S29" s="177" t="s">
        <v>384</v>
      </c>
      <c r="T29" s="91" t="s">
        <v>300</v>
      </c>
      <c r="U29" s="261">
        <v>14</v>
      </c>
      <c r="V29" s="187">
        <v>9</v>
      </c>
      <c r="W29" s="26">
        <v>3</v>
      </c>
      <c r="X29" s="2">
        <v>1074</v>
      </c>
      <c r="Y29" s="247">
        <f t="shared" si="1"/>
        <v>1.0740000000000001</v>
      </c>
      <c r="Z29" s="104">
        <v>9.0999999999999998E-2</v>
      </c>
      <c r="AA29" s="104">
        <v>-8888</v>
      </c>
      <c r="AB29" s="104">
        <v>0.02</v>
      </c>
      <c r="AC29" s="104">
        <v>4.0000000000000001E-3</v>
      </c>
      <c r="AD29" s="104">
        <v>2E-3</v>
      </c>
      <c r="AE29" s="104">
        <v>0.03</v>
      </c>
      <c r="AF29" s="104">
        <v>1E-3</v>
      </c>
      <c r="AG29" s="104">
        <v>0.02</v>
      </c>
      <c r="AH29" s="104">
        <v>0.01</v>
      </c>
      <c r="AI29" s="104">
        <v>2.5999999999999999E-2</v>
      </c>
      <c r="AJ29" s="104">
        <v>2E-3</v>
      </c>
      <c r="AK29" s="104">
        <v>4.0000000000000001E-3</v>
      </c>
      <c r="AL29" s="104">
        <v>8.1000000000000003E-2</v>
      </c>
      <c r="AM29" s="104">
        <v>-8888</v>
      </c>
      <c r="AN29" s="104">
        <v>0.01</v>
      </c>
      <c r="AO29" s="104">
        <v>-8888</v>
      </c>
      <c r="AP29" s="104">
        <v>-8888</v>
      </c>
      <c r="AQ29" s="104">
        <v>1.2999999999999999E-2</v>
      </c>
      <c r="AR29" s="104">
        <v>7.0000000000000001E-3</v>
      </c>
      <c r="AS29" s="104">
        <v>-8888</v>
      </c>
      <c r="AT29" s="104">
        <v>-8888</v>
      </c>
      <c r="AU29" s="104">
        <v>-8888</v>
      </c>
      <c r="AV29" s="104">
        <v>-8888</v>
      </c>
      <c r="AW29" s="104">
        <v>2E-3</v>
      </c>
      <c r="AX29" s="104">
        <v>-8888</v>
      </c>
      <c r="AY29" s="104">
        <v>-8888</v>
      </c>
      <c r="AZ29" s="104">
        <v>0.111</v>
      </c>
      <c r="BA29" s="104">
        <v>3.9E-2</v>
      </c>
      <c r="BB29" s="104">
        <v>0.06</v>
      </c>
      <c r="BC29" s="104">
        <v>0.17100000000000001</v>
      </c>
      <c r="BD29" s="104">
        <v>9.9000000000000005E-2</v>
      </c>
      <c r="BE29" s="104">
        <v>0.11899999999999999</v>
      </c>
      <c r="BF29" s="104">
        <v>0.21</v>
      </c>
      <c r="BG29" s="104">
        <v>6.5000000000000002E-2</v>
      </c>
      <c r="BH29" s="115">
        <v>1.31</v>
      </c>
      <c r="BI29" s="115">
        <v>0.61</v>
      </c>
      <c r="BJ29" s="115">
        <v>0.39</v>
      </c>
      <c r="BK29" s="115">
        <v>1.1200000000000001</v>
      </c>
      <c r="BL29" s="115">
        <v>0.19</v>
      </c>
      <c r="BM29" s="115">
        <v>0.81</v>
      </c>
      <c r="BN29" s="115">
        <v>0.43</v>
      </c>
      <c r="BP29" s="2">
        <v>5</v>
      </c>
    </row>
    <row r="30" spans="1:70" s="91" customFormat="1" ht="14" hidden="1" customHeight="1" x14ac:dyDescent="0.2">
      <c r="A30" s="171" t="s">
        <v>329</v>
      </c>
      <c r="B30" s="2" t="s">
        <v>346</v>
      </c>
      <c r="C30" s="172" t="s">
        <v>331</v>
      </c>
      <c r="D30" s="195">
        <v>-9999</v>
      </c>
      <c r="E30" s="177" t="s">
        <v>273</v>
      </c>
      <c r="F30" s="177" t="s">
        <v>274</v>
      </c>
      <c r="G30" s="177" t="s">
        <v>376</v>
      </c>
      <c r="H30" s="171" t="s">
        <v>372</v>
      </c>
      <c r="I30" s="262">
        <v>2017</v>
      </c>
      <c r="J30" s="177">
        <v>1</v>
      </c>
      <c r="K30" s="177">
        <v>1</v>
      </c>
      <c r="L30" s="177">
        <v>1</v>
      </c>
      <c r="M30" s="260">
        <v>1801</v>
      </c>
      <c r="N30" s="197">
        <v>16</v>
      </c>
      <c r="O30" s="177">
        <v>3600</v>
      </c>
      <c r="P30" s="283">
        <v>-74.463200000000001</v>
      </c>
      <c r="Q30" s="182" t="s">
        <v>383</v>
      </c>
      <c r="R30" s="283">
        <v>-66.381699999999995</v>
      </c>
      <c r="S30" s="177" t="s">
        <v>384</v>
      </c>
      <c r="T30" s="91" t="s">
        <v>301</v>
      </c>
      <c r="U30" s="261">
        <v>14</v>
      </c>
      <c r="V30" s="187">
        <v>9</v>
      </c>
      <c r="W30" s="26">
        <v>3</v>
      </c>
      <c r="X30" s="2">
        <v>1056</v>
      </c>
      <c r="Y30" s="247">
        <f t="shared" si="1"/>
        <v>1.056</v>
      </c>
      <c r="Z30" s="104">
        <v>8.7999999999999995E-2</v>
      </c>
      <c r="AA30" s="104">
        <v>-8888</v>
      </c>
      <c r="AB30" s="104">
        <v>2.1000000000000001E-2</v>
      </c>
      <c r="AC30" s="104">
        <v>4.0000000000000001E-3</v>
      </c>
      <c r="AD30" s="104">
        <v>2E-3</v>
      </c>
      <c r="AE30" s="104">
        <v>2.9000000000000001E-2</v>
      </c>
      <c r="AF30" s="104">
        <v>1E-3</v>
      </c>
      <c r="AG30" s="104">
        <v>0.02</v>
      </c>
      <c r="AH30" s="104">
        <v>1.0999999999999999E-2</v>
      </c>
      <c r="AI30" s="104">
        <v>2.5999999999999999E-2</v>
      </c>
      <c r="AJ30" s="104">
        <v>1E-3</v>
      </c>
      <c r="AK30" s="104">
        <v>4.0000000000000001E-3</v>
      </c>
      <c r="AL30" s="104">
        <v>7.6999999999999999E-2</v>
      </c>
      <c r="AM30" s="104">
        <v>-8888</v>
      </c>
      <c r="AN30" s="104">
        <v>1.0999999999999999E-2</v>
      </c>
      <c r="AO30" s="104">
        <v>-8888</v>
      </c>
      <c r="AP30" s="104">
        <v>-8888</v>
      </c>
      <c r="AQ30" s="104">
        <v>1.4E-2</v>
      </c>
      <c r="AR30" s="104">
        <v>7.0000000000000001E-3</v>
      </c>
      <c r="AS30" s="104">
        <v>-8888</v>
      </c>
      <c r="AT30" s="104">
        <v>-8888</v>
      </c>
      <c r="AU30" s="104">
        <v>-8888</v>
      </c>
      <c r="AV30" s="104">
        <v>-8888</v>
      </c>
      <c r="AW30" s="104">
        <v>2E-3</v>
      </c>
      <c r="AX30" s="104">
        <v>-8888</v>
      </c>
      <c r="AY30" s="104">
        <v>-8888</v>
      </c>
      <c r="AZ30" s="104">
        <v>0.109</v>
      </c>
      <c r="BA30" s="104">
        <v>0.04</v>
      </c>
      <c r="BB30" s="104">
        <v>5.8000000000000003E-2</v>
      </c>
      <c r="BC30" s="104">
        <v>0.16700000000000001</v>
      </c>
      <c r="BD30" s="104">
        <v>9.8000000000000004E-2</v>
      </c>
      <c r="BE30" s="104">
        <v>0.11899999999999999</v>
      </c>
      <c r="BF30" s="104">
        <v>0.20699999999999999</v>
      </c>
      <c r="BG30" s="104">
        <v>6.3E-2</v>
      </c>
      <c r="BH30" s="115">
        <v>1.35</v>
      </c>
      <c r="BI30" s="115">
        <v>0.59</v>
      </c>
      <c r="BJ30" s="115">
        <v>0.41</v>
      </c>
      <c r="BK30" s="115">
        <v>1.1100000000000001</v>
      </c>
      <c r="BL30" s="115">
        <v>0.19</v>
      </c>
      <c r="BM30" s="115">
        <v>0.81</v>
      </c>
      <c r="BN30" s="115">
        <v>0.43</v>
      </c>
      <c r="BP30" s="2">
        <v>6</v>
      </c>
    </row>
    <row r="31" spans="1:70" s="245" customFormat="1" ht="14" customHeight="1" x14ac:dyDescent="0.2">
      <c r="A31" s="246"/>
      <c r="B31" s="247"/>
      <c r="C31" s="248"/>
      <c r="D31" s="249"/>
      <c r="E31" s="250"/>
      <c r="F31" s="250"/>
      <c r="G31" s="250"/>
      <c r="H31" s="246"/>
      <c r="I31" s="262">
        <v>2017</v>
      </c>
      <c r="J31" s="177">
        <v>1</v>
      </c>
      <c r="K31" s="177">
        <v>1</v>
      </c>
      <c r="L31" s="177">
        <v>1</v>
      </c>
      <c r="M31" s="260">
        <v>1801</v>
      </c>
      <c r="N31" s="299" t="s">
        <v>455</v>
      </c>
      <c r="O31" s="177">
        <v>3600</v>
      </c>
      <c r="P31" s="283">
        <v>-74.463200000000001</v>
      </c>
      <c r="Q31" s="252"/>
      <c r="R31" s="283">
        <v>-66.381699999999995</v>
      </c>
      <c r="S31" s="250"/>
      <c r="T31" s="245" t="s">
        <v>444</v>
      </c>
      <c r="U31" s="261">
        <v>14</v>
      </c>
      <c r="V31" s="187">
        <v>9</v>
      </c>
      <c r="W31" s="26">
        <v>3</v>
      </c>
      <c r="X31" s="247">
        <f>MEDIAN(X29:X30)</f>
        <v>1065</v>
      </c>
      <c r="Y31" s="247">
        <f t="shared" si="1"/>
        <v>1.0649999999999999</v>
      </c>
      <c r="Z31" s="247">
        <f t="shared" ref="Z31" si="124">MEDIAN(Z29:Z30)</f>
        <v>8.9499999999999996E-2</v>
      </c>
      <c r="AA31" s="247">
        <f t="shared" ref="AA31" si="125">MEDIAN(AA29:AA30)</f>
        <v>-8888</v>
      </c>
      <c r="AB31" s="247">
        <f t="shared" ref="AB31" si="126">MEDIAN(AB29:AB30)</f>
        <v>2.0500000000000001E-2</v>
      </c>
      <c r="AC31" s="247">
        <f t="shared" ref="AC31" si="127">MEDIAN(AC29:AC30)</f>
        <v>4.0000000000000001E-3</v>
      </c>
      <c r="AD31" s="247">
        <f t="shared" ref="AD31" si="128">MEDIAN(AD29:AD30)</f>
        <v>2E-3</v>
      </c>
      <c r="AE31" s="247">
        <f t="shared" ref="AE31" si="129">MEDIAN(AE29:AE30)</f>
        <v>2.9499999999999998E-2</v>
      </c>
      <c r="AF31" s="247">
        <f t="shared" ref="AF31" si="130">MEDIAN(AF29:AF30)</f>
        <v>1E-3</v>
      </c>
      <c r="AG31" s="247">
        <f t="shared" ref="AG31" si="131">MEDIAN(AG29:AG30)</f>
        <v>0.02</v>
      </c>
      <c r="AH31" s="247">
        <f t="shared" ref="AH31" si="132">MEDIAN(AH29:AH30)</f>
        <v>1.0499999999999999E-2</v>
      </c>
      <c r="AI31" s="247">
        <f t="shared" ref="AI31" si="133">MEDIAN(AI29:AI30)</f>
        <v>2.5999999999999999E-2</v>
      </c>
      <c r="AJ31" s="247">
        <f t="shared" ref="AJ31" si="134">MEDIAN(AJ29:AJ30)</f>
        <v>1.5E-3</v>
      </c>
      <c r="AK31" s="247">
        <f t="shared" ref="AK31" si="135">MEDIAN(AK29:AK30)</f>
        <v>4.0000000000000001E-3</v>
      </c>
      <c r="AL31" s="247">
        <f t="shared" ref="AL31" si="136">MEDIAN(AL29:AL30)</f>
        <v>7.9000000000000001E-2</v>
      </c>
      <c r="AM31" s="247">
        <f t="shared" ref="AM31" si="137">MEDIAN(AM29:AM30)</f>
        <v>-8888</v>
      </c>
      <c r="AN31" s="247">
        <f t="shared" ref="AN31" si="138">MEDIAN(AN29:AN30)</f>
        <v>1.0499999999999999E-2</v>
      </c>
      <c r="AO31" s="247">
        <f t="shared" ref="AO31" si="139">MEDIAN(AO29:AO30)</f>
        <v>-8888</v>
      </c>
      <c r="AP31" s="247">
        <f t="shared" ref="AP31" si="140">MEDIAN(AP29:AP30)</f>
        <v>-8888</v>
      </c>
      <c r="AQ31" s="247">
        <f t="shared" ref="AQ31" si="141">MEDIAN(AQ29:AQ30)</f>
        <v>1.35E-2</v>
      </c>
      <c r="AR31" s="247">
        <f t="shared" ref="AR31" si="142">MEDIAN(AR29:AR30)</f>
        <v>7.0000000000000001E-3</v>
      </c>
      <c r="AS31" s="247">
        <f t="shared" ref="AS31" si="143">MEDIAN(AS29:AS30)</f>
        <v>-8888</v>
      </c>
      <c r="AT31" s="247">
        <f t="shared" ref="AT31" si="144">MEDIAN(AT29:AT30)</f>
        <v>-8888</v>
      </c>
      <c r="AU31" s="247">
        <f t="shared" ref="AU31" si="145">MEDIAN(AU29:AU30)</f>
        <v>-8888</v>
      </c>
      <c r="AV31" s="247">
        <f t="shared" ref="AV31" si="146">MEDIAN(AV29:AV30)</f>
        <v>-8888</v>
      </c>
      <c r="AW31" s="247">
        <f t="shared" ref="AW31" si="147">MEDIAN(AW29:AW30)</f>
        <v>2E-3</v>
      </c>
      <c r="AX31" s="247">
        <f t="shared" ref="AX31" si="148">MEDIAN(AX29:AX30)</f>
        <v>-8888</v>
      </c>
      <c r="AY31" s="247">
        <f t="shared" ref="AY31" si="149">MEDIAN(AY29:AY30)</f>
        <v>-8888</v>
      </c>
      <c r="AZ31" s="247">
        <f t="shared" ref="AZ31" si="150">MEDIAN(AZ29:AZ30)</f>
        <v>0.11</v>
      </c>
      <c r="BA31" s="247">
        <f t="shared" ref="BA31" si="151">MEDIAN(BA29:BA30)</f>
        <v>3.95E-2</v>
      </c>
      <c r="BB31" s="247">
        <f t="shared" ref="BB31" si="152">MEDIAN(BB29:BB30)</f>
        <v>5.8999999999999997E-2</v>
      </c>
      <c r="BC31" s="247">
        <f t="shared" ref="BC31" si="153">MEDIAN(BC29:BC30)</f>
        <v>0.16900000000000001</v>
      </c>
      <c r="BD31" s="247">
        <f t="shared" ref="BD31" si="154">MEDIAN(BD29:BD30)</f>
        <v>9.8500000000000004E-2</v>
      </c>
      <c r="BE31" s="247">
        <f t="shared" ref="BE31" si="155">MEDIAN(BE29:BE30)</f>
        <v>0.11899999999999999</v>
      </c>
      <c r="BF31" s="247">
        <f t="shared" ref="BF31" si="156">MEDIAN(BF29:BF30)</f>
        <v>0.20849999999999999</v>
      </c>
      <c r="BG31" s="247">
        <f t="shared" ref="BG31" si="157">MEDIAN(BG29:BG30)</f>
        <v>6.4000000000000001E-2</v>
      </c>
      <c r="BH31" s="247">
        <f t="shared" ref="BH31" si="158">MEDIAN(BH29:BH30)</f>
        <v>1.33</v>
      </c>
      <c r="BI31" s="247">
        <f t="shared" ref="BI31" si="159">MEDIAN(BI29:BI30)</f>
        <v>0.6</v>
      </c>
      <c r="BJ31" s="247">
        <f t="shared" ref="BJ31" si="160">MEDIAN(BJ29:BJ30)</f>
        <v>0.4</v>
      </c>
      <c r="BK31" s="247">
        <f t="shared" ref="BK31" si="161">MEDIAN(BK29:BK30)</f>
        <v>1.1150000000000002</v>
      </c>
      <c r="BL31" s="247">
        <f t="shared" ref="BL31" si="162">MEDIAN(BL29:BL30)</f>
        <v>0.19</v>
      </c>
      <c r="BM31" s="247">
        <f t="shared" ref="BM31" si="163">MEDIAN(BM29:BM30)</f>
        <v>0.81</v>
      </c>
      <c r="BN31" s="247">
        <f t="shared" ref="BN31" si="164">MEDIAN(BN29:BN30)</f>
        <v>0.43</v>
      </c>
      <c r="BP31" s="247"/>
      <c r="BQ31" s="245">
        <v>2</v>
      </c>
      <c r="BR31" s="245">
        <v>6</v>
      </c>
    </row>
    <row r="32" spans="1:70" s="91" customFormat="1" ht="14" hidden="1" customHeight="1" x14ac:dyDescent="0.2">
      <c r="A32" s="171" t="s">
        <v>329</v>
      </c>
      <c r="B32" s="2" t="s">
        <v>347</v>
      </c>
      <c r="C32" s="172" t="s">
        <v>331</v>
      </c>
      <c r="D32" s="195">
        <v>-9999</v>
      </c>
      <c r="E32" s="177" t="s">
        <v>273</v>
      </c>
      <c r="F32" s="177" t="s">
        <v>274</v>
      </c>
      <c r="G32" s="177" t="s">
        <v>376</v>
      </c>
      <c r="H32" s="171" t="s">
        <v>372</v>
      </c>
      <c r="I32" s="263">
        <v>-9999</v>
      </c>
      <c r="J32" s="197">
        <v>-9999</v>
      </c>
      <c r="K32" s="197">
        <v>-9999</v>
      </c>
      <c r="L32" s="197">
        <v>-9999</v>
      </c>
      <c r="M32" s="263">
        <v>-9999</v>
      </c>
      <c r="N32" s="197"/>
      <c r="O32" s="194">
        <v>-9999</v>
      </c>
      <c r="P32" s="282"/>
      <c r="Q32" s="282">
        <v>-9999</v>
      </c>
      <c r="R32" s="282"/>
      <c r="S32" s="197">
        <v>-9999</v>
      </c>
      <c r="T32" s="91" t="s">
        <v>302</v>
      </c>
      <c r="U32" s="261">
        <v>14</v>
      </c>
      <c r="V32" s="187" t="s">
        <v>373</v>
      </c>
      <c r="W32" s="194">
        <v>-9999</v>
      </c>
      <c r="X32" s="186">
        <v>1</v>
      </c>
      <c r="Y32" s="247">
        <f t="shared" si="1"/>
        <v>1E-3</v>
      </c>
      <c r="Z32" s="104">
        <v>-8888</v>
      </c>
      <c r="AA32" s="104">
        <v>-8888</v>
      </c>
      <c r="AB32" s="104">
        <v>-8888</v>
      </c>
      <c r="AC32" s="104">
        <v>-8888</v>
      </c>
      <c r="AD32" s="104">
        <v>-8888</v>
      </c>
      <c r="AE32" s="104">
        <v>-8888</v>
      </c>
      <c r="AF32" s="104">
        <v>-8888</v>
      </c>
      <c r="AG32" s="104">
        <v>-8888</v>
      </c>
      <c r="AH32" s="104">
        <v>-8888</v>
      </c>
      <c r="AI32" s="104">
        <v>-8888</v>
      </c>
      <c r="AJ32" s="104">
        <v>-8888</v>
      </c>
      <c r="AK32" s="104">
        <v>-8888</v>
      </c>
      <c r="AL32" s="104">
        <v>-8888</v>
      </c>
      <c r="AM32" s="104">
        <v>-8888</v>
      </c>
      <c r="AN32" s="104">
        <v>-8888</v>
      </c>
      <c r="AO32" s="104">
        <v>-8888</v>
      </c>
      <c r="AP32" s="104">
        <v>-8888</v>
      </c>
      <c r="AQ32" s="104">
        <v>-8888</v>
      </c>
      <c r="AR32" s="104">
        <v>-8888</v>
      </c>
      <c r="AS32" s="104">
        <v>-8888</v>
      </c>
      <c r="AT32" s="104">
        <v>-8888</v>
      </c>
      <c r="AU32" s="104">
        <v>-8888</v>
      </c>
      <c r="AV32" s="104">
        <v>-8888</v>
      </c>
      <c r="AW32" s="104">
        <v>-8888</v>
      </c>
      <c r="AX32" s="104">
        <v>-8888</v>
      </c>
      <c r="AY32" s="104">
        <v>-8888</v>
      </c>
      <c r="AZ32" s="104">
        <v>-8888</v>
      </c>
      <c r="BA32" s="104">
        <v>-8888</v>
      </c>
      <c r="BB32" s="104">
        <v>-8888</v>
      </c>
      <c r="BC32" s="104">
        <v>-8888</v>
      </c>
      <c r="BD32" s="104">
        <v>-8888</v>
      </c>
      <c r="BE32" s="104">
        <v>-8888</v>
      </c>
      <c r="BF32" s="104">
        <v>-8888</v>
      </c>
      <c r="BG32" s="104">
        <v>-8888</v>
      </c>
      <c r="BH32" s="115">
        <v>-8888</v>
      </c>
      <c r="BI32" s="115">
        <v>-8888</v>
      </c>
      <c r="BJ32" s="115">
        <v>-8888</v>
      </c>
      <c r="BK32" s="115">
        <v>-8888</v>
      </c>
      <c r="BL32" s="115">
        <v>-8888</v>
      </c>
      <c r="BM32" s="115">
        <v>-8888</v>
      </c>
      <c r="BN32" s="115">
        <v>-8888</v>
      </c>
      <c r="BP32" s="2" t="s">
        <v>373</v>
      </c>
    </row>
    <row r="33" spans="1:70" s="91" customFormat="1" ht="14" hidden="1" customHeight="1" x14ac:dyDescent="0.2">
      <c r="A33" s="171" t="s">
        <v>329</v>
      </c>
      <c r="B33" s="2" t="s">
        <v>348</v>
      </c>
      <c r="C33" s="172" t="s">
        <v>331</v>
      </c>
      <c r="D33" s="195">
        <v>-9999</v>
      </c>
      <c r="E33" s="177" t="s">
        <v>273</v>
      </c>
      <c r="F33" s="177" t="s">
        <v>274</v>
      </c>
      <c r="G33" s="177" t="s">
        <v>376</v>
      </c>
      <c r="H33" s="171" t="s">
        <v>372</v>
      </c>
      <c r="I33" s="261">
        <v>2017</v>
      </c>
      <c r="J33" s="2">
        <v>1</v>
      </c>
      <c r="K33" s="2">
        <v>2</v>
      </c>
      <c r="L33" s="2">
        <v>2</v>
      </c>
      <c r="M33" s="261">
        <v>2203</v>
      </c>
      <c r="N33" s="2">
        <v>18</v>
      </c>
      <c r="O33" s="2">
        <v>4285</v>
      </c>
      <c r="P33" s="283">
        <v>-84.230699999999999</v>
      </c>
      <c r="Q33" s="27" t="s">
        <v>385</v>
      </c>
      <c r="R33" s="283">
        <v>-67.249799999999993</v>
      </c>
      <c r="S33" s="2" t="s">
        <v>386</v>
      </c>
      <c r="T33" s="91" t="s">
        <v>303</v>
      </c>
      <c r="U33" s="261">
        <v>15</v>
      </c>
      <c r="V33" s="187">
        <v>4</v>
      </c>
      <c r="W33" s="26">
        <v>55</v>
      </c>
      <c r="X33" s="2">
        <v>1056</v>
      </c>
      <c r="Y33" s="247">
        <f t="shared" si="1"/>
        <v>1.056</v>
      </c>
      <c r="Z33" s="104">
        <v>0.34399999999999997</v>
      </c>
      <c r="AA33" s="104">
        <v>-8888</v>
      </c>
      <c r="AB33" s="104">
        <v>0.152</v>
      </c>
      <c r="AC33" s="104">
        <v>7.0000000000000001E-3</v>
      </c>
      <c r="AD33" s="104">
        <v>1.2999999999999999E-2</v>
      </c>
      <c r="AE33" s="104">
        <v>0.248</v>
      </c>
      <c r="AF33" s="104">
        <v>2E-3</v>
      </c>
      <c r="AG33" s="104">
        <v>3.3000000000000002E-2</v>
      </c>
      <c r="AH33" s="104">
        <v>7.0000000000000001E-3</v>
      </c>
      <c r="AI33" s="104">
        <v>7.0999999999999994E-2</v>
      </c>
      <c r="AJ33" s="104">
        <v>3.0000000000000001E-3</v>
      </c>
      <c r="AK33" s="104">
        <v>5.0000000000000001E-3</v>
      </c>
      <c r="AL33" s="104">
        <v>0.29399999999999998</v>
      </c>
      <c r="AM33" s="104">
        <v>-8888</v>
      </c>
      <c r="AN33" s="104">
        <v>0.05</v>
      </c>
      <c r="AO33" s="104">
        <v>-8888</v>
      </c>
      <c r="AP33" s="104">
        <v>-8888</v>
      </c>
      <c r="AQ33" s="104">
        <v>8.5000000000000006E-2</v>
      </c>
      <c r="AR33" s="104">
        <v>6.7000000000000004E-2</v>
      </c>
      <c r="AS33" s="104">
        <v>-8888</v>
      </c>
      <c r="AT33" s="104">
        <v>-8888</v>
      </c>
      <c r="AU33" s="104">
        <v>1E-3</v>
      </c>
      <c r="AV33" s="104">
        <v>2E-3</v>
      </c>
      <c r="AW33" s="104">
        <v>5.0000000000000001E-3</v>
      </c>
      <c r="AX33" s="104">
        <v>1E-3</v>
      </c>
      <c r="AY33" s="104">
        <v>-8888</v>
      </c>
      <c r="AZ33" s="104">
        <v>0.496</v>
      </c>
      <c r="BA33" s="104">
        <v>5.3999999999999999E-2</v>
      </c>
      <c r="BB33" s="104">
        <v>0.33500000000000002</v>
      </c>
      <c r="BC33" s="104">
        <v>0.83099999999999996</v>
      </c>
      <c r="BD33" s="104">
        <v>0.38900000000000001</v>
      </c>
      <c r="BE33" s="104">
        <v>0.54100000000000004</v>
      </c>
      <c r="BF33" s="104">
        <v>0.88500000000000001</v>
      </c>
      <c r="BG33" s="104">
        <v>0.34200000000000003</v>
      </c>
      <c r="BH33" s="115">
        <v>1.57</v>
      </c>
      <c r="BI33" s="115">
        <v>0.86</v>
      </c>
      <c r="BJ33" s="115">
        <v>0.14000000000000001</v>
      </c>
      <c r="BK33" s="115">
        <v>1.28</v>
      </c>
      <c r="BL33" s="115">
        <v>0.06</v>
      </c>
      <c r="BM33" s="115">
        <v>0.94</v>
      </c>
      <c r="BN33" s="115">
        <v>0.39</v>
      </c>
      <c r="BP33" s="2">
        <v>2</v>
      </c>
    </row>
    <row r="34" spans="1:70" s="91" customFormat="1" ht="14" hidden="1" customHeight="1" x14ac:dyDescent="0.2">
      <c r="A34" s="171" t="s">
        <v>329</v>
      </c>
      <c r="B34" s="2" t="s">
        <v>349</v>
      </c>
      <c r="C34" s="172" t="s">
        <v>331</v>
      </c>
      <c r="D34" s="195">
        <v>-9999</v>
      </c>
      <c r="E34" s="177" t="s">
        <v>273</v>
      </c>
      <c r="F34" s="177" t="s">
        <v>274</v>
      </c>
      <c r="G34" s="177" t="s">
        <v>376</v>
      </c>
      <c r="H34" s="171" t="s">
        <v>372</v>
      </c>
      <c r="I34" s="262">
        <v>2017</v>
      </c>
      <c r="J34" s="177">
        <v>1</v>
      </c>
      <c r="K34" s="177">
        <v>2</v>
      </c>
      <c r="L34" s="177">
        <v>2</v>
      </c>
      <c r="M34" s="262">
        <v>2203</v>
      </c>
      <c r="N34" s="177">
        <v>19</v>
      </c>
      <c r="O34" s="177">
        <v>4285</v>
      </c>
      <c r="P34" s="283">
        <v>-84.230699999999999</v>
      </c>
      <c r="Q34" s="182" t="s">
        <v>385</v>
      </c>
      <c r="R34" s="283">
        <v>-67.249799999999993</v>
      </c>
      <c r="S34" s="177" t="s">
        <v>386</v>
      </c>
      <c r="T34" s="91" t="s">
        <v>304</v>
      </c>
      <c r="U34" s="261">
        <v>15</v>
      </c>
      <c r="V34" s="187">
        <v>4</v>
      </c>
      <c r="W34" s="26">
        <v>55</v>
      </c>
      <c r="X34" s="2">
        <v>1059</v>
      </c>
      <c r="Y34" s="247">
        <f t="shared" si="1"/>
        <v>1.0589999999999999</v>
      </c>
      <c r="Z34" s="104">
        <v>0.33</v>
      </c>
      <c r="AA34" s="104">
        <v>-8888</v>
      </c>
      <c r="AB34" s="104">
        <v>0.14699999999999999</v>
      </c>
      <c r="AC34" s="104">
        <v>7.0000000000000001E-3</v>
      </c>
      <c r="AD34" s="104">
        <v>1.4E-2</v>
      </c>
      <c r="AE34" s="104">
        <v>0.23400000000000001</v>
      </c>
      <c r="AF34" s="104">
        <v>2E-3</v>
      </c>
      <c r="AG34" s="104">
        <v>3.2000000000000001E-2</v>
      </c>
      <c r="AH34" s="104">
        <v>7.0000000000000001E-3</v>
      </c>
      <c r="AI34" s="104">
        <v>7.0000000000000007E-2</v>
      </c>
      <c r="AJ34" s="104">
        <v>3.0000000000000001E-3</v>
      </c>
      <c r="AK34" s="104">
        <v>5.0000000000000001E-3</v>
      </c>
      <c r="AL34" s="104">
        <v>0.28399999999999997</v>
      </c>
      <c r="AM34" s="104">
        <v>-8888</v>
      </c>
      <c r="AN34" s="104">
        <v>4.5999999999999999E-2</v>
      </c>
      <c r="AO34" s="104">
        <v>-8888</v>
      </c>
      <c r="AP34" s="104">
        <v>-8888</v>
      </c>
      <c r="AQ34" s="104">
        <v>8.2000000000000003E-2</v>
      </c>
      <c r="AR34" s="104">
        <v>6.5000000000000002E-2</v>
      </c>
      <c r="AS34" s="104">
        <v>-8888</v>
      </c>
      <c r="AT34" s="104">
        <v>-8888</v>
      </c>
      <c r="AU34" s="104">
        <v>1E-3</v>
      </c>
      <c r="AV34" s="104">
        <v>2E-3</v>
      </c>
      <c r="AW34" s="104">
        <v>5.0000000000000001E-3</v>
      </c>
      <c r="AX34" s="104">
        <v>1E-3</v>
      </c>
      <c r="AY34" s="104">
        <v>-8888</v>
      </c>
      <c r="AZ34" s="104">
        <v>0.47699999999999998</v>
      </c>
      <c r="BA34" s="104">
        <v>5.2999999999999999E-2</v>
      </c>
      <c r="BB34" s="104">
        <v>0.32100000000000001</v>
      </c>
      <c r="BC34" s="104">
        <v>0.79800000000000004</v>
      </c>
      <c r="BD34" s="104">
        <v>0.374</v>
      </c>
      <c r="BE34" s="104">
        <v>0.52100000000000002</v>
      </c>
      <c r="BF34" s="104">
        <v>0.85099999999999998</v>
      </c>
      <c r="BG34" s="104">
        <v>0.32800000000000001</v>
      </c>
      <c r="BH34" s="115">
        <v>1.58</v>
      </c>
      <c r="BI34" s="115">
        <v>0.86</v>
      </c>
      <c r="BJ34" s="115">
        <v>0.14000000000000001</v>
      </c>
      <c r="BK34" s="115">
        <v>1.28</v>
      </c>
      <c r="BL34" s="115">
        <v>0.06</v>
      </c>
      <c r="BM34" s="115">
        <v>0.94</v>
      </c>
      <c r="BN34" s="115">
        <v>0.39</v>
      </c>
      <c r="BP34" s="2">
        <v>3</v>
      </c>
    </row>
    <row r="35" spans="1:70" s="245" customFormat="1" ht="14" customHeight="1" x14ac:dyDescent="0.2">
      <c r="A35" s="246"/>
      <c r="B35" s="247"/>
      <c r="C35" s="248"/>
      <c r="D35" s="249"/>
      <c r="E35" s="250"/>
      <c r="F35" s="250"/>
      <c r="G35" s="250"/>
      <c r="H35" s="246"/>
      <c r="I35" s="262">
        <v>2017</v>
      </c>
      <c r="J35" s="177">
        <v>1</v>
      </c>
      <c r="K35" s="177">
        <v>2</v>
      </c>
      <c r="L35" s="177">
        <v>2</v>
      </c>
      <c r="M35" s="262">
        <v>2203</v>
      </c>
      <c r="N35" s="250" t="s">
        <v>456</v>
      </c>
      <c r="O35" s="177">
        <v>4285</v>
      </c>
      <c r="P35" s="283">
        <v>-84.230699999999999</v>
      </c>
      <c r="Q35" s="252"/>
      <c r="R35" s="283">
        <v>-67.249799999999993</v>
      </c>
      <c r="S35" s="250"/>
      <c r="T35" s="245" t="s">
        <v>445</v>
      </c>
      <c r="U35" s="261">
        <v>15</v>
      </c>
      <c r="V35" s="187">
        <v>4</v>
      </c>
      <c r="W35" s="26">
        <v>55</v>
      </c>
      <c r="X35" s="247">
        <f>MEDIAN(X33:X34)</f>
        <v>1057.5</v>
      </c>
      <c r="Y35" s="247">
        <f t="shared" si="1"/>
        <v>1.0575000000000001</v>
      </c>
      <c r="Z35" s="247">
        <f t="shared" ref="Z35" si="165">MEDIAN(Z33:Z34)</f>
        <v>0.33699999999999997</v>
      </c>
      <c r="AA35" s="247">
        <f t="shared" ref="AA35" si="166">MEDIAN(AA33:AA34)</f>
        <v>-8888</v>
      </c>
      <c r="AB35" s="247">
        <f t="shared" ref="AB35" si="167">MEDIAN(AB33:AB34)</f>
        <v>0.14949999999999999</v>
      </c>
      <c r="AC35" s="247">
        <f t="shared" ref="AC35" si="168">MEDIAN(AC33:AC34)</f>
        <v>7.0000000000000001E-3</v>
      </c>
      <c r="AD35" s="247">
        <f t="shared" ref="AD35" si="169">MEDIAN(AD33:AD34)</f>
        <v>1.35E-2</v>
      </c>
      <c r="AE35" s="247">
        <f t="shared" ref="AE35" si="170">MEDIAN(AE33:AE34)</f>
        <v>0.24099999999999999</v>
      </c>
      <c r="AF35" s="247">
        <f t="shared" ref="AF35" si="171">MEDIAN(AF33:AF34)</f>
        <v>2E-3</v>
      </c>
      <c r="AG35" s="247">
        <f t="shared" ref="AG35" si="172">MEDIAN(AG33:AG34)</f>
        <v>3.2500000000000001E-2</v>
      </c>
      <c r="AH35" s="247">
        <f t="shared" ref="AH35" si="173">MEDIAN(AH33:AH34)</f>
        <v>7.0000000000000001E-3</v>
      </c>
      <c r="AI35" s="247">
        <f t="shared" ref="AI35" si="174">MEDIAN(AI33:AI34)</f>
        <v>7.0500000000000007E-2</v>
      </c>
      <c r="AJ35" s="247">
        <f t="shared" ref="AJ35" si="175">MEDIAN(AJ33:AJ34)</f>
        <v>3.0000000000000001E-3</v>
      </c>
      <c r="AK35" s="247">
        <f t="shared" ref="AK35" si="176">MEDIAN(AK33:AK34)</f>
        <v>5.0000000000000001E-3</v>
      </c>
      <c r="AL35" s="247">
        <f t="shared" ref="AL35" si="177">MEDIAN(AL33:AL34)</f>
        <v>0.28899999999999998</v>
      </c>
      <c r="AM35" s="247">
        <f t="shared" ref="AM35" si="178">MEDIAN(AM33:AM34)</f>
        <v>-8888</v>
      </c>
      <c r="AN35" s="247">
        <f t="shared" ref="AN35" si="179">MEDIAN(AN33:AN34)</f>
        <v>4.8000000000000001E-2</v>
      </c>
      <c r="AO35" s="247">
        <f t="shared" ref="AO35" si="180">MEDIAN(AO33:AO34)</f>
        <v>-8888</v>
      </c>
      <c r="AP35" s="247">
        <f t="shared" ref="AP35" si="181">MEDIAN(AP33:AP34)</f>
        <v>-8888</v>
      </c>
      <c r="AQ35" s="247">
        <f t="shared" ref="AQ35" si="182">MEDIAN(AQ33:AQ34)</f>
        <v>8.3500000000000005E-2</v>
      </c>
      <c r="AR35" s="247">
        <f t="shared" ref="AR35" si="183">MEDIAN(AR33:AR34)</f>
        <v>6.6000000000000003E-2</v>
      </c>
      <c r="AS35" s="247">
        <f t="shared" ref="AS35" si="184">MEDIAN(AS33:AS34)</f>
        <v>-8888</v>
      </c>
      <c r="AT35" s="247">
        <f t="shared" ref="AT35" si="185">MEDIAN(AT33:AT34)</f>
        <v>-8888</v>
      </c>
      <c r="AU35" s="247">
        <f t="shared" ref="AU35" si="186">MEDIAN(AU33:AU34)</f>
        <v>1E-3</v>
      </c>
      <c r="AV35" s="247">
        <f t="shared" ref="AV35" si="187">MEDIAN(AV33:AV34)</f>
        <v>2E-3</v>
      </c>
      <c r="AW35" s="247">
        <f t="shared" ref="AW35" si="188">MEDIAN(AW33:AW34)</f>
        <v>5.0000000000000001E-3</v>
      </c>
      <c r="AX35" s="247">
        <f t="shared" ref="AX35" si="189">MEDIAN(AX33:AX34)</f>
        <v>1E-3</v>
      </c>
      <c r="AY35" s="247">
        <f t="shared" ref="AY35" si="190">MEDIAN(AY33:AY34)</f>
        <v>-8888</v>
      </c>
      <c r="AZ35" s="247">
        <f t="shared" ref="AZ35" si="191">MEDIAN(AZ33:AZ34)</f>
        <v>0.48649999999999999</v>
      </c>
      <c r="BA35" s="247">
        <f t="shared" ref="BA35" si="192">MEDIAN(BA33:BA34)</f>
        <v>5.3499999999999999E-2</v>
      </c>
      <c r="BB35" s="247">
        <f t="shared" ref="BB35" si="193">MEDIAN(BB33:BB34)</f>
        <v>0.32800000000000001</v>
      </c>
      <c r="BC35" s="247">
        <f t="shared" ref="BC35" si="194">MEDIAN(BC33:BC34)</f>
        <v>0.8145</v>
      </c>
      <c r="BD35" s="247">
        <f t="shared" ref="BD35" si="195">MEDIAN(BD33:BD34)</f>
        <v>0.38150000000000001</v>
      </c>
      <c r="BE35" s="247">
        <f t="shared" ref="BE35" si="196">MEDIAN(BE33:BE34)</f>
        <v>0.53100000000000003</v>
      </c>
      <c r="BF35" s="247">
        <f t="shared" ref="BF35" si="197">MEDIAN(BF33:BF34)</f>
        <v>0.86799999999999999</v>
      </c>
      <c r="BG35" s="247">
        <f t="shared" ref="BG35" si="198">MEDIAN(BG33:BG34)</f>
        <v>0.33500000000000002</v>
      </c>
      <c r="BH35" s="247">
        <f t="shared" ref="BH35" si="199">MEDIAN(BH33:BH34)</f>
        <v>1.5750000000000002</v>
      </c>
      <c r="BI35" s="247">
        <f t="shared" ref="BI35" si="200">MEDIAN(BI33:BI34)</f>
        <v>0.86</v>
      </c>
      <c r="BJ35" s="247">
        <f t="shared" ref="BJ35" si="201">MEDIAN(BJ33:BJ34)</f>
        <v>0.14000000000000001</v>
      </c>
      <c r="BK35" s="247">
        <f t="shared" ref="BK35" si="202">MEDIAN(BK33:BK34)</f>
        <v>1.28</v>
      </c>
      <c r="BL35" s="247">
        <f t="shared" ref="BL35" si="203">MEDIAN(BL33:BL34)</f>
        <v>0.06</v>
      </c>
      <c r="BM35" s="247">
        <f t="shared" ref="BM35" si="204">MEDIAN(BM33:BM34)</f>
        <v>0.94</v>
      </c>
      <c r="BN35" s="247">
        <f t="shared" ref="BN35" si="205">MEDIAN(BN33:BN34)</f>
        <v>0.39</v>
      </c>
      <c r="BP35" s="247"/>
      <c r="BQ35" s="245">
        <v>2</v>
      </c>
      <c r="BR35" s="245">
        <v>6</v>
      </c>
    </row>
    <row r="36" spans="1:70" s="91" customFormat="1" ht="14" customHeight="1" x14ac:dyDescent="0.2">
      <c r="A36" s="171" t="s">
        <v>329</v>
      </c>
      <c r="B36" s="2" t="s">
        <v>350</v>
      </c>
      <c r="C36" s="172" t="s">
        <v>331</v>
      </c>
      <c r="D36" s="195">
        <v>-9999</v>
      </c>
      <c r="E36" s="177" t="s">
        <v>273</v>
      </c>
      <c r="F36" s="177" t="s">
        <v>274</v>
      </c>
      <c r="G36" s="177" t="s">
        <v>376</v>
      </c>
      <c r="H36" s="171" t="s">
        <v>372</v>
      </c>
      <c r="I36" s="262">
        <v>2017</v>
      </c>
      <c r="J36" s="177">
        <v>1</v>
      </c>
      <c r="K36" s="177">
        <v>2</v>
      </c>
      <c r="L36" s="177">
        <v>2</v>
      </c>
      <c r="M36" s="262">
        <v>2203</v>
      </c>
      <c r="N36" s="177">
        <v>20</v>
      </c>
      <c r="O36" s="177">
        <v>4285</v>
      </c>
      <c r="P36" s="283">
        <v>-84.230699999999999</v>
      </c>
      <c r="Q36" s="182" t="s">
        <v>385</v>
      </c>
      <c r="R36" s="283">
        <v>-67.249799999999993</v>
      </c>
      <c r="S36" s="177" t="s">
        <v>386</v>
      </c>
      <c r="T36" s="91" t="s">
        <v>305</v>
      </c>
      <c r="U36" s="261">
        <v>15</v>
      </c>
      <c r="V36" s="187">
        <v>5</v>
      </c>
      <c r="W36" s="26">
        <v>55</v>
      </c>
      <c r="X36" s="2">
        <v>1056</v>
      </c>
      <c r="Y36" s="247">
        <f t="shared" si="1"/>
        <v>1.056</v>
      </c>
      <c r="Z36" s="104">
        <v>0.33900000000000002</v>
      </c>
      <c r="AA36" s="104">
        <v>-8888</v>
      </c>
      <c r="AB36" s="104">
        <v>0.14899999999999999</v>
      </c>
      <c r="AC36" s="104">
        <v>7.0000000000000001E-3</v>
      </c>
      <c r="AD36" s="104">
        <v>1.2999999999999999E-2</v>
      </c>
      <c r="AE36" s="104">
        <v>0.24199999999999999</v>
      </c>
      <c r="AF36" s="104">
        <v>2E-3</v>
      </c>
      <c r="AG36" s="104">
        <v>3.2000000000000001E-2</v>
      </c>
      <c r="AH36" s="104">
        <v>8.0000000000000002E-3</v>
      </c>
      <c r="AI36" s="104">
        <v>7.0000000000000007E-2</v>
      </c>
      <c r="AJ36" s="104">
        <v>4.0000000000000001E-3</v>
      </c>
      <c r="AK36" s="104">
        <v>5.0000000000000001E-3</v>
      </c>
      <c r="AL36" s="104">
        <v>0.29499999999999998</v>
      </c>
      <c r="AM36" s="104">
        <v>-8888</v>
      </c>
      <c r="AN36" s="104">
        <v>4.3999999999999997E-2</v>
      </c>
      <c r="AO36" s="104">
        <v>-8888</v>
      </c>
      <c r="AP36" s="104">
        <v>-8888</v>
      </c>
      <c r="AQ36" s="104">
        <v>8.3000000000000004E-2</v>
      </c>
      <c r="AR36" s="104">
        <v>6.6000000000000003E-2</v>
      </c>
      <c r="AS36" s="104">
        <v>-8888</v>
      </c>
      <c r="AT36" s="104">
        <v>-8888</v>
      </c>
      <c r="AU36" s="104">
        <v>1E-3</v>
      </c>
      <c r="AV36" s="104">
        <v>3.0000000000000001E-3</v>
      </c>
      <c r="AW36" s="104">
        <v>4.0000000000000001E-3</v>
      </c>
      <c r="AX36" s="104">
        <v>1E-3</v>
      </c>
      <c r="AY36" s="104">
        <v>-8888</v>
      </c>
      <c r="AZ36" s="104">
        <v>0.48799999999999999</v>
      </c>
      <c r="BA36" s="104">
        <v>5.3999999999999999E-2</v>
      </c>
      <c r="BB36" s="104">
        <v>0.32900000000000001</v>
      </c>
      <c r="BC36" s="104">
        <v>0.81699999999999995</v>
      </c>
      <c r="BD36" s="104">
        <v>0.38300000000000001</v>
      </c>
      <c r="BE36" s="104">
        <v>0.53200000000000003</v>
      </c>
      <c r="BF36" s="104">
        <v>0.871</v>
      </c>
      <c r="BG36" s="104">
        <v>0.33600000000000002</v>
      </c>
      <c r="BH36" s="115">
        <v>1.57</v>
      </c>
      <c r="BI36" s="115">
        <v>0.86</v>
      </c>
      <c r="BJ36" s="115">
        <v>0.14000000000000001</v>
      </c>
      <c r="BK36" s="115">
        <v>1.27</v>
      </c>
      <c r="BL36" s="115">
        <v>0.06</v>
      </c>
      <c r="BM36" s="115">
        <v>0.94</v>
      </c>
      <c r="BN36" s="115">
        <v>0.39</v>
      </c>
      <c r="BP36" s="2">
        <v>6</v>
      </c>
      <c r="BQ36" s="91">
        <v>1</v>
      </c>
      <c r="BR36" s="91">
        <v>0</v>
      </c>
    </row>
    <row r="37" spans="1:70" s="91" customFormat="1" ht="14" hidden="1" customHeight="1" x14ac:dyDescent="0.2">
      <c r="A37" s="171" t="s">
        <v>329</v>
      </c>
      <c r="B37" s="2" t="s">
        <v>351</v>
      </c>
      <c r="C37" s="172" t="s">
        <v>331</v>
      </c>
      <c r="D37" s="195">
        <v>-9999</v>
      </c>
      <c r="E37" s="177" t="s">
        <v>273</v>
      </c>
      <c r="F37" s="177" t="s">
        <v>274</v>
      </c>
      <c r="G37" s="177" t="s">
        <v>376</v>
      </c>
      <c r="H37" s="194">
        <v>-9999</v>
      </c>
      <c r="I37" s="260">
        <v>-9999</v>
      </c>
      <c r="J37" s="194">
        <v>-9999</v>
      </c>
      <c r="K37" s="194">
        <v>-9999</v>
      </c>
      <c r="L37" s="194">
        <v>-9999</v>
      </c>
      <c r="M37" s="260">
        <v>-9999</v>
      </c>
      <c r="N37" s="194"/>
      <c r="O37" s="194">
        <v>-9999</v>
      </c>
      <c r="P37" s="284"/>
      <c r="Q37" s="284">
        <v>-9999</v>
      </c>
      <c r="R37" s="284"/>
      <c r="S37" s="194">
        <v>-9999</v>
      </c>
      <c r="T37" s="91" t="s">
        <v>306</v>
      </c>
      <c r="U37" s="261">
        <v>15</v>
      </c>
      <c r="V37" s="198">
        <v>-9999</v>
      </c>
      <c r="W37" s="194">
        <v>-9999</v>
      </c>
      <c r="X37" s="186">
        <v>1</v>
      </c>
      <c r="Y37" s="247">
        <f t="shared" si="1"/>
        <v>1E-3</v>
      </c>
      <c r="Z37" s="104">
        <v>-8888</v>
      </c>
      <c r="AA37" s="104">
        <v>-8888</v>
      </c>
      <c r="AB37" s="104">
        <v>-8888</v>
      </c>
      <c r="AC37" s="104">
        <v>-8888</v>
      </c>
      <c r="AD37" s="104">
        <v>-8888</v>
      </c>
      <c r="AE37" s="104">
        <v>-8888</v>
      </c>
      <c r="AF37" s="104">
        <v>-8888</v>
      </c>
      <c r="AG37" s="104">
        <v>-8888</v>
      </c>
      <c r="AH37" s="104">
        <v>-8888</v>
      </c>
      <c r="AI37" s="104">
        <v>-8888</v>
      </c>
      <c r="AJ37" s="104">
        <v>-8888</v>
      </c>
      <c r="AK37" s="104">
        <v>-8888</v>
      </c>
      <c r="AL37" s="104">
        <v>-8888</v>
      </c>
      <c r="AM37" s="104">
        <v>-8888</v>
      </c>
      <c r="AN37" s="104">
        <v>-8888</v>
      </c>
      <c r="AO37" s="104">
        <v>-8888</v>
      </c>
      <c r="AP37" s="104">
        <v>-8888</v>
      </c>
      <c r="AQ37" s="104">
        <v>-8888</v>
      </c>
      <c r="AR37" s="104">
        <v>-8888</v>
      </c>
      <c r="AS37" s="104">
        <v>-8888</v>
      </c>
      <c r="AT37" s="104">
        <v>-8888</v>
      </c>
      <c r="AU37" s="104">
        <v>-8888</v>
      </c>
      <c r="AV37" s="104">
        <v>-8888</v>
      </c>
      <c r="AW37" s="104">
        <v>-8888</v>
      </c>
      <c r="AX37" s="104">
        <v>-8888</v>
      </c>
      <c r="AY37" s="104">
        <v>-8888</v>
      </c>
      <c r="AZ37" s="104">
        <v>-8888</v>
      </c>
      <c r="BA37" s="104">
        <v>-8888</v>
      </c>
      <c r="BB37" s="104">
        <v>-8888</v>
      </c>
      <c r="BC37" s="104">
        <v>-8888</v>
      </c>
      <c r="BD37" s="104">
        <v>-8888</v>
      </c>
      <c r="BE37" s="104">
        <v>-8888</v>
      </c>
      <c r="BF37" s="104">
        <v>-8888</v>
      </c>
      <c r="BG37" s="104">
        <v>-8888</v>
      </c>
      <c r="BH37" s="115">
        <v>-8888</v>
      </c>
      <c r="BI37" s="115">
        <v>-8888</v>
      </c>
      <c r="BJ37" s="115">
        <v>-8888</v>
      </c>
      <c r="BK37" s="115">
        <v>-8888</v>
      </c>
      <c r="BL37" s="115">
        <v>-8888</v>
      </c>
      <c r="BM37" s="115">
        <v>-8888</v>
      </c>
      <c r="BN37" s="115">
        <v>-8888</v>
      </c>
      <c r="BP37" s="2" t="s">
        <v>401</v>
      </c>
      <c r="BQ37" s="91">
        <v>1</v>
      </c>
      <c r="BR37" s="91">
        <v>0</v>
      </c>
    </row>
    <row r="38" spans="1:70" s="91" customFormat="1" ht="14" customHeight="1" x14ac:dyDescent="0.2">
      <c r="A38" s="171" t="s">
        <v>329</v>
      </c>
      <c r="B38" s="2" t="s">
        <v>352</v>
      </c>
      <c r="C38" s="172" t="s">
        <v>331</v>
      </c>
      <c r="D38" s="195">
        <v>-9999</v>
      </c>
      <c r="E38" s="177" t="s">
        <v>273</v>
      </c>
      <c r="F38" s="177" t="s">
        <v>274</v>
      </c>
      <c r="G38" s="177" t="s">
        <v>376</v>
      </c>
      <c r="H38" s="171" t="s">
        <v>372</v>
      </c>
      <c r="I38" s="261">
        <v>2017</v>
      </c>
      <c r="J38" s="2">
        <v>1</v>
      </c>
      <c r="K38" s="2">
        <v>4</v>
      </c>
      <c r="L38" s="2">
        <v>4</v>
      </c>
      <c r="M38" s="261">
        <v>333</v>
      </c>
      <c r="N38" s="2">
        <v>22</v>
      </c>
      <c r="O38" s="2">
        <v>4512</v>
      </c>
      <c r="P38" s="283">
        <v>-95.423199999999994</v>
      </c>
      <c r="Q38" s="27" t="s">
        <v>387</v>
      </c>
      <c r="R38" s="283">
        <v>-68.289699999999996</v>
      </c>
      <c r="S38" s="2" t="s">
        <v>388</v>
      </c>
      <c r="T38" s="91" t="s">
        <v>307</v>
      </c>
      <c r="U38" s="261">
        <v>16</v>
      </c>
      <c r="V38" s="187">
        <v>5</v>
      </c>
      <c r="W38" s="26">
        <v>35</v>
      </c>
      <c r="X38" s="2">
        <v>1056</v>
      </c>
      <c r="Y38" s="247">
        <f t="shared" si="1"/>
        <v>1.056</v>
      </c>
      <c r="Z38" s="104">
        <v>0.32400000000000001</v>
      </c>
      <c r="AA38" s="104">
        <v>2E-3</v>
      </c>
      <c r="AB38" s="104">
        <v>0.10299999999999999</v>
      </c>
      <c r="AC38" s="104">
        <v>7.0000000000000001E-3</v>
      </c>
      <c r="AD38" s="104">
        <v>0.01</v>
      </c>
      <c r="AE38" s="104">
        <v>6.9000000000000006E-2</v>
      </c>
      <c r="AF38" s="104">
        <v>1E-3</v>
      </c>
      <c r="AG38" s="104">
        <v>4.8000000000000001E-2</v>
      </c>
      <c r="AH38" s="104">
        <v>4.0000000000000001E-3</v>
      </c>
      <c r="AI38" s="104">
        <v>0.16900000000000001</v>
      </c>
      <c r="AJ38" s="104">
        <v>0.01</v>
      </c>
      <c r="AK38" s="104">
        <v>2E-3</v>
      </c>
      <c r="AL38" s="104">
        <v>0.28299999999999997</v>
      </c>
      <c r="AM38" s="104">
        <v>-8888</v>
      </c>
      <c r="AN38" s="104">
        <v>4.1000000000000002E-2</v>
      </c>
      <c r="AO38" s="104">
        <v>2E-3</v>
      </c>
      <c r="AP38" s="104">
        <v>-8888</v>
      </c>
      <c r="AQ38" s="104">
        <v>7.9000000000000001E-2</v>
      </c>
      <c r="AR38" s="104">
        <v>2.4E-2</v>
      </c>
      <c r="AS38" s="104">
        <v>-8888</v>
      </c>
      <c r="AT38" s="104">
        <v>-8888</v>
      </c>
      <c r="AU38" s="104">
        <v>1E-3</v>
      </c>
      <c r="AV38" s="104">
        <v>7.0000000000000001E-3</v>
      </c>
      <c r="AW38" s="104">
        <v>1.9E-2</v>
      </c>
      <c r="AX38" s="104">
        <v>1E-3</v>
      </c>
      <c r="AY38" s="104">
        <v>-8888</v>
      </c>
      <c r="AZ38" s="104">
        <v>0.42899999999999999</v>
      </c>
      <c r="BA38" s="104">
        <v>6.2E-2</v>
      </c>
      <c r="BB38" s="104">
        <v>0.25800000000000001</v>
      </c>
      <c r="BC38" s="104">
        <v>0.68700000000000006</v>
      </c>
      <c r="BD38" s="104">
        <v>0.32</v>
      </c>
      <c r="BE38" s="104">
        <v>0.42499999999999999</v>
      </c>
      <c r="BF38" s="104">
        <v>0.749</v>
      </c>
      <c r="BG38" s="104">
        <v>0.26300000000000001</v>
      </c>
      <c r="BH38" s="115">
        <v>1.31</v>
      </c>
      <c r="BI38" s="115">
        <v>0.81</v>
      </c>
      <c r="BJ38" s="115">
        <v>0.19</v>
      </c>
      <c r="BK38" s="115">
        <v>1.34</v>
      </c>
      <c r="BL38" s="115">
        <v>0.08</v>
      </c>
      <c r="BM38" s="115">
        <v>0.92</v>
      </c>
      <c r="BN38" s="115">
        <v>0.43</v>
      </c>
      <c r="BP38" s="2">
        <v>2</v>
      </c>
      <c r="BQ38" s="91">
        <v>1</v>
      </c>
      <c r="BR38" s="91">
        <v>0</v>
      </c>
    </row>
    <row r="39" spans="1:70" s="272" customFormat="1" ht="14" hidden="1" customHeight="1" x14ac:dyDescent="0.2">
      <c r="A39" s="267" t="s">
        <v>329</v>
      </c>
      <c r="B39" s="268" t="s">
        <v>353</v>
      </c>
      <c r="C39" s="269" t="s">
        <v>331</v>
      </c>
      <c r="D39" s="270">
        <v>-9999</v>
      </c>
      <c r="E39" s="271" t="s">
        <v>273</v>
      </c>
      <c r="F39" s="271" t="s">
        <v>274</v>
      </c>
      <c r="G39" s="271" t="s">
        <v>376</v>
      </c>
      <c r="H39" s="267" t="s">
        <v>372</v>
      </c>
      <c r="I39" s="271">
        <v>2017</v>
      </c>
      <c r="J39" s="271">
        <v>1</v>
      </c>
      <c r="K39" s="271">
        <v>4</v>
      </c>
      <c r="L39" s="271">
        <v>4</v>
      </c>
      <c r="M39" s="262">
        <v>333</v>
      </c>
      <c r="N39" s="271">
        <v>23</v>
      </c>
      <c r="O39" s="271">
        <v>4512</v>
      </c>
      <c r="P39" s="283">
        <v>-95.423199999999994</v>
      </c>
      <c r="Q39" s="285" t="s">
        <v>387</v>
      </c>
      <c r="R39" s="283">
        <v>-68.289699999999996</v>
      </c>
      <c r="S39" s="271" t="s">
        <v>388</v>
      </c>
      <c r="T39" s="272" t="s">
        <v>308</v>
      </c>
      <c r="U39" s="261">
        <v>16</v>
      </c>
      <c r="V39" s="268">
        <v>14</v>
      </c>
      <c r="W39" s="273">
        <v>6</v>
      </c>
      <c r="X39" s="268">
        <v>1059</v>
      </c>
      <c r="Y39" s="247">
        <f t="shared" si="1"/>
        <v>1.0589999999999999</v>
      </c>
      <c r="Z39" s="274">
        <v>0.27800000000000002</v>
      </c>
      <c r="AA39" s="274">
        <v>-8888</v>
      </c>
      <c r="AB39" s="274">
        <v>5.8999999999999997E-2</v>
      </c>
      <c r="AC39" s="274">
        <v>0.01</v>
      </c>
      <c r="AD39" s="274">
        <v>2E-3</v>
      </c>
      <c r="AE39" s="274">
        <v>2.4E-2</v>
      </c>
      <c r="AF39" s="274">
        <v>2E-3</v>
      </c>
      <c r="AG39" s="274">
        <v>0.104</v>
      </c>
      <c r="AH39" s="274">
        <v>7.0000000000000001E-3</v>
      </c>
      <c r="AI39" s="274">
        <v>0.152</v>
      </c>
      <c r="AJ39" s="274">
        <v>2E-3</v>
      </c>
      <c r="AK39" s="274">
        <v>2E-3</v>
      </c>
      <c r="AL39" s="274">
        <v>0.186</v>
      </c>
      <c r="AM39" s="274">
        <v>-8888</v>
      </c>
      <c r="AN39" s="274">
        <v>9.1999999999999998E-2</v>
      </c>
      <c r="AO39" s="274">
        <v>-8888</v>
      </c>
      <c r="AP39" s="274">
        <v>-8888</v>
      </c>
      <c r="AQ39" s="274">
        <v>0.05</v>
      </c>
      <c r="AR39" s="274">
        <v>8.9999999999999993E-3</v>
      </c>
      <c r="AS39" s="274">
        <v>-8888</v>
      </c>
      <c r="AT39" s="274">
        <v>-8888</v>
      </c>
      <c r="AU39" s="274">
        <v>1E-3</v>
      </c>
      <c r="AV39" s="274">
        <v>3.0000000000000001E-3</v>
      </c>
      <c r="AW39" s="274">
        <v>1.4999999999999999E-2</v>
      </c>
      <c r="AX39" s="274">
        <v>-8888</v>
      </c>
      <c r="AY39" s="274">
        <v>-8888</v>
      </c>
      <c r="AZ39" s="274">
        <v>0.33700000000000002</v>
      </c>
      <c r="BA39" s="274">
        <v>0.125</v>
      </c>
      <c r="BB39" s="274">
        <v>0.18</v>
      </c>
      <c r="BC39" s="274">
        <v>0.51700000000000002</v>
      </c>
      <c r="BD39" s="274">
        <v>0.30499999999999999</v>
      </c>
      <c r="BE39" s="274">
        <v>0.36399999999999999</v>
      </c>
      <c r="BF39" s="274">
        <v>0.64200000000000002</v>
      </c>
      <c r="BG39" s="274">
        <v>0.184</v>
      </c>
      <c r="BH39" s="275">
        <v>1.31</v>
      </c>
      <c r="BI39" s="275">
        <v>0.59</v>
      </c>
      <c r="BJ39" s="275">
        <v>0.41</v>
      </c>
      <c r="BK39" s="275">
        <v>1.1000000000000001</v>
      </c>
      <c r="BL39" s="275">
        <v>0.19</v>
      </c>
      <c r="BM39" s="275">
        <v>0.81</v>
      </c>
      <c r="BN39" s="275">
        <v>0.43</v>
      </c>
      <c r="BP39" s="268">
        <v>4</v>
      </c>
    </row>
    <row r="40" spans="1:70" s="91" customFormat="1" ht="14" hidden="1" customHeight="1" x14ac:dyDescent="0.2">
      <c r="A40" s="171" t="s">
        <v>329</v>
      </c>
      <c r="B40" s="2" t="s">
        <v>353</v>
      </c>
      <c r="C40" s="172" t="s">
        <v>331</v>
      </c>
      <c r="D40" s="195">
        <v>-9999</v>
      </c>
      <c r="E40" s="177" t="s">
        <v>273</v>
      </c>
      <c r="F40" s="177" t="s">
        <v>274</v>
      </c>
      <c r="G40" s="177" t="s">
        <v>376</v>
      </c>
      <c r="H40" s="171" t="s">
        <v>372</v>
      </c>
      <c r="I40" s="262">
        <v>2017</v>
      </c>
      <c r="J40" s="177">
        <v>1</v>
      </c>
      <c r="K40" s="177">
        <v>4</v>
      </c>
      <c r="L40" s="177">
        <v>4</v>
      </c>
      <c r="M40" s="262">
        <v>333</v>
      </c>
      <c r="N40" s="177">
        <v>23</v>
      </c>
      <c r="O40" s="177">
        <v>4512</v>
      </c>
      <c r="P40" s="283">
        <v>-95.423199999999994</v>
      </c>
      <c r="Q40" s="182" t="s">
        <v>387</v>
      </c>
      <c r="R40" s="283">
        <v>-68.289699999999996</v>
      </c>
      <c r="S40" s="177" t="s">
        <v>388</v>
      </c>
      <c r="T40" s="91" t="s">
        <v>309</v>
      </c>
      <c r="U40" s="261">
        <v>16</v>
      </c>
      <c r="V40" s="187">
        <v>14</v>
      </c>
      <c r="W40" s="26">
        <v>6</v>
      </c>
      <c r="X40" s="2">
        <v>1059</v>
      </c>
      <c r="Y40" s="247">
        <f t="shared" si="1"/>
        <v>1.0589999999999999</v>
      </c>
      <c r="Z40" s="104">
        <v>0.27700000000000002</v>
      </c>
      <c r="AA40" s="104">
        <v>-8888</v>
      </c>
      <c r="AB40" s="104">
        <v>5.8999999999999997E-2</v>
      </c>
      <c r="AC40" s="104">
        <v>0.01</v>
      </c>
      <c r="AD40" s="104">
        <v>2E-3</v>
      </c>
      <c r="AE40" s="104">
        <v>2.4E-2</v>
      </c>
      <c r="AF40" s="104">
        <v>2E-3</v>
      </c>
      <c r="AG40" s="104">
        <v>0.104</v>
      </c>
      <c r="AH40" s="104">
        <v>7.0000000000000001E-3</v>
      </c>
      <c r="AI40" s="104">
        <v>0.152</v>
      </c>
      <c r="AJ40" s="104">
        <v>2E-3</v>
      </c>
      <c r="AK40" s="104">
        <v>2E-3</v>
      </c>
      <c r="AL40" s="104">
        <v>0.186</v>
      </c>
      <c r="AM40" s="104">
        <v>-8888</v>
      </c>
      <c r="AN40" s="104">
        <v>9.0999999999999998E-2</v>
      </c>
      <c r="AO40" s="104">
        <v>-8888</v>
      </c>
      <c r="AP40" s="104">
        <v>-8888</v>
      </c>
      <c r="AQ40" s="104">
        <v>5.0999999999999997E-2</v>
      </c>
      <c r="AR40" s="104">
        <v>8.0000000000000002E-3</v>
      </c>
      <c r="AS40" s="104">
        <v>-8888</v>
      </c>
      <c r="AT40" s="104">
        <v>-8888</v>
      </c>
      <c r="AU40" s="104">
        <v>1E-3</v>
      </c>
      <c r="AV40" s="104">
        <v>3.0000000000000001E-3</v>
      </c>
      <c r="AW40" s="104">
        <v>1.4999999999999999E-2</v>
      </c>
      <c r="AX40" s="104">
        <v>-8888</v>
      </c>
      <c r="AY40" s="104">
        <v>-8888</v>
      </c>
      <c r="AZ40" s="104">
        <v>0.33600000000000002</v>
      </c>
      <c r="BA40" s="104">
        <v>0.125</v>
      </c>
      <c r="BB40" s="104">
        <v>0.18</v>
      </c>
      <c r="BC40" s="104">
        <v>0.51600000000000001</v>
      </c>
      <c r="BD40" s="104">
        <v>0.30499999999999999</v>
      </c>
      <c r="BE40" s="104">
        <v>0.36399999999999999</v>
      </c>
      <c r="BF40" s="104">
        <v>0.64100000000000001</v>
      </c>
      <c r="BG40" s="104">
        <v>0.184</v>
      </c>
      <c r="BH40" s="115">
        <v>1.31</v>
      </c>
      <c r="BI40" s="115">
        <v>0.59</v>
      </c>
      <c r="BJ40" s="115">
        <v>0.41</v>
      </c>
      <c r="BK40" s="115">
        <v>1.1000000000000001</v>
      </c>
      <c r="BL40" s="115">
        <v>0.2</v>
      </c>
      <c r="BM40" s="115">
        <v>0.8</v>
      </c>
      <c r="BN40" s="115">
        <v>0.43</v>
      </c>
      <c r="BP40" s="2">
        <v>4</v>
      </c>
    </row>
    <row r="41" spans="1:70" s="91" customFormat="1" ht="14" hidden="1" customHeight="1" x14ac:dyDescent="0.2">
      <c r="A41" s="171" t="s">
        <v>329</v>
      </c>
      <c r="B41" s="2" t="s">
        <v>354</v>
      </c>
      <c r="C41" s="172" t="s">
        <v>331</v>
      </c>
      <c r="D41" s="195">
        <v>-9999</v>
      </c>
      <c r="E41" s="177" t="s">
        <v>273</v>
      </c>
      <c r="F41" s="177" t="s">
        <v>274</v>
      </c>
      <c r="G41" s="177" t="s">
        <v>376</v>
      </c>
      <c r="H41" s="171" t="s">
        <v>372</v>
      </c>
      <c r="I41" s="262">
        <v>2017</v>
      </c>
      <c r="J41" s="177">
        <v>1</v>
      </c>
      <c r="K41" s="177">
        <v>4</v>
      </c>
      <c r="L41" s="177">
        <v>4</v>
      </c>
      <c r="M41" s="262">
        <v>333</v>
      </c>
      <c r="N41" s="177">
        <v>24</v>
      </c>
      <c r="O41" s="177">
        <v>4512</v>
      </c>
      <c r="P41" s="283">
        <v>-95.423199999999994</v>
      </c>
      <c r="Q41" s="182" t="s">
        <v>387</v>
      </c>
      <c r="R41" s="283">
        <v>-68.289699999999996</v>
      </c>
      <c r="S41" s="177" t="s">
        <v>388</v>
      </c>
      <c r="T41" s="91" t="s">
        <v>310</v>
      </c>
      <c r="U41" s="261">
        <v>16</v>
      </c>
      <c r="V41" s="187">
        <v>14</v>
      </c>
      <c r="W41" s="26">
        <v>6</v>
      </c>
      <c r="X41" s="2">
        <v>1056</v>
      </c>
      <c r="Y41" s="247">
        <f t="shared" si="1"/>
        <v>1.056</v>
      </c>
      <c r="Z41" s="104">
        <v>0.27800000000000002</v>
      </c>
      <c r="AA41" s="104">
        <v>-8888</v>
      </c>
      <c r="AB41" s="104">
        <v>5.8000000000000003E-2</v>
      </c>
      <c r="AC41" s="104">
        <v>0.01</v>
      </c>
      <c r="AD41" s="104">
        <v>2E-3</v>
      </c>
      <c r="AE41" s="104">
        <v>2.4E-2</v>
      </c>
      <c r="AF41" s="104">
        <v>2E-3</v>
      </c>
      <c r="AG41" s="104">
        <v>0.10199999999999999</v>
      </c>
      <c r="AH41" s="104">
        <v>7.0000000000000001E-3</v>
      </c>
      <c r="AI41" s="104">
        <v>0.154</v>
      </c>
      <c r="AJ41" s="104">
        <v>2E-3</v>
      </c>
      <c r="AK41" s="104">
        <v>2E-3</v>
      </c>
      <c r="AL41" s="104">
        <v>0.185</v>
      </c>
      <c r="AM41" s="104">
        <v>-8888</v>
      </c>
      <c r="AN41" s="104">
        <v>9.2999999999999999E-2</v>
      </c>
      <c r="AO41" s="104">
        <v>-8888</v>
      </c>
      <c r="AP41" s="104">
        <v>-8888</v>
      </c>
      <c r="AQ41" s="104">
        <v>4.9000000000000002E-2</v>
      </c>
      <c r="AR41" s="104">
        <v>8.9999999999999993E-3</v>
      </c>
      <c r="AS41" s="104">
        <v>-8888</v>
      </c>
      <c r="AT41" s="104">
        <v>-8888</v>
      </c>
      <c r="AU41" s="104">
        <v>1E-3</v>
      </c>
      <c r="AV41" s="104">
        <v>3.0000000000000001E-3</v>
      </c>
      <c r="AW41" s="104">
        <v>1.2999999999999999E-2</v>
      </c>
      <c r="AX41" s="104">
        <v>-8888</v>
      </c>
      <c r="AY41" s="104">
        <v>-8888</v>
      </c>
      <c r="AZ41" s="104">
        <v>0.33600000000000002</v>
      </c>
      <c r="BA41" s="104">
        <v>0.123</v>
      </c>
      <c r="BB41" s="104">
        <v>0.182</v>
      </c>
      <c r="BC41" s="104">
        <v>0.51800000000000002</v>
      </c>
      <c r="BD41" s="104">
        <v>0.30499999999999999</v>
      </c>
      <c r="BE41" s="104">
        <v>0.36299999999999999</v>
      </c>
      <c r="BF41" s="104">
        <v>0.64100000000000001</v>
      </c>
      <c r="BG41" s="104">
        <v>0.186</v>
      </c>
      <c r="BH41" s="115">
        <v>1.31</v>
      </c>
      <c r="BI41" s="115">
        <v>0.6</v>
      </c>
      <c r="BJ41" s="115">
        <v>0.4</v>
      </c>
      <c r="BK41" s="115">
        <v>1.1000000000000001</v>
      </c>
      <c r="BL41" s="115">
        <v>0.19</v>
      </c>
      <c r="BM41" s="115">
        <v>0.81</v>
      </c>
      <c r="BN41" s="115">
        <v>0.43</v>
      </c>
      <c r="BP41" s="2">
        <v>6</v>
      </c>
    </row>
    <row r="42" spans="1:70" s="245" customFormat="1" ht="14" customHeight="1" x14ac:dyDescent="0.2">
      <c r="A42" s="246"/>
      <c r="B42" s="247"/>
      <c r="C42" s="248"/>
      <c r="D42" s="249"/>
      <c r="E42" s="250"/>
      <c r="F42" s="250"/>
      <c r="G42" s="250"/>
      <c r="H42" s="246"/>
      <c r="I42" s="262">
        <v>2017</v>
      </c>
      <c r="J42" s="177">
        <v>1</v>
      </c>
      <c r="K42" s="177">
        <v>4</v>
      </c>
      <c r="L42" s="177">
        <v>4</v>
      </c>
      <c r="M42" s="262">
        <v>333</v>
      </c>
      <c r="N42" s="250" t="s">
        <v>457</v>
      </c>
      <c r="O42" s="177">
        <v>4512</v>
      </c>
      <c r="P42" s="283">
        <v>-95.423199999999994</v>
      </c>
      <c r="Q42" s="252"/>
      <c r="R42" s="283">
        <v>-68.289699999999996</v>
      </c>
      <c r="S42" s="250"/>
      <c r="T42" s="245" t="s">
        <v>446</v>
      </c>
      <c r="U42" s="261">
        <v>16</v>
      </c>
      <c r="V42" s="187">
        <v>14</v>
      </c>
      <c r="W42" s="26">
        <v>6</v>
      </c>
      <c r="X42" s="247">
        <f>MEDIAN(X39:X41)</f>
        <v>1059</v>
      </c>
      <c r="Y42" s="247">
        <f t="shared" si="1"/>
        <v>1.0589999999999999</v>
      </c>
      <c r="Z42" s="247">
        <f t="shared" ref="Z42:BN42" si="206">MEDIAN(Z39:Z41)</f>
        <v>0.27800000000000002</v>
      </c>
      <c r="AA42" s="247">
        <f t="shared" si="206"/>
        <v>-8888</v>
      </c>
      <c r="AB42" s="247">
        <f t="shared" si="206"/>
        <v>5.8999999999999997E-2</v>
      </c>
      <c r="AC42" s="247">
        <f t="shared" si="206"/>
        <v>0.01</v>
      </c>
      <c r="AD42" s="247">
        <f t="shared" si="206"/>
        <v>2E-3</v>
      </c>
      <c r="AE42" s="247">
        <f t="shared" si="206"/>
        <v>2.4E-2</v>
      </c>
      <c r="AF42" s="247">
        <f t="shared" si="206"/>
        <v>2E-3</v>
      </c>
      <c r="AG42" s="247">
        <f t="shared" si="206"/>
        <v>0.104</v>
      </c>
      <c r="AH42" s="247">
        <f t="shared" si="206"/>
        <v>7.0000000000000001E-3</v>
      </c>
      <c r="AI42" s="247">
        <f t="shared" si="206"/>
        <v>0.152</v>
      </c>
      <c r="AJ42" s="247">
        <f t="shared" si="206"/>
        <v>2E-3</v>
      </c>
      <c r="AK42" s="247">
        <f t="shared" si="206"/>
        <v>2E-3</v>
      </c>
      <c r="AL42" s="247">
        <f t="shared" si="206"/>
        <v>0.186</v>
      </c>
      <c r="AM42" s="247">
        <f t="shared" si="206"/>
        <v>-8888</v>
      </c>
      <c r="AN42" s="247">
        <f t="shared" si="206"/>
        <v>9.1999999999999998E-2</v>
      </c>
      <c r="AO42" s="247">
        <f t="shared" si="206"/>
        <v>-8888</v>
      </c>
      <c r="AP42" s="247">
        <f t="shared" si="206"/>
        <v>-8888</v>
      </c>
      <c r="AQ42" s="247">
        <f t="shared" si="206"/>
        <v>0.05</v>
      </c>
      <c r="AR42" s="247">
        <f t="shared" si="206"/>
        <v>8.9999999999999993E-3</v>
      </c>
      <c r="AS42" s="247">
        <f t="shared" si="206"/>
        <v>-8888</v>
      </c>
      <c r="AT42" s="247">
        <f t="shared" si="206"/>
        <v>-8888</v>
      </c>
      <c r="AU42" s="247">
        <f t="shared" si="206"/>
        <v>1E-3</v>
      </c>
      <c r="AV42" s="247">
        <f t="shared" si="206"/>
        <v>3.0000000000000001E-3</v>
      </c>
      <c r="AW42" s="247">
        <f t="shared" si="206"/>
        <v>1.4999999999999999E-2</v>
      </c>
      <c r="AX42" s="247">
        <f t="shared" si="206"/>
        <v>-8888</v>
      </c>
      <c r="AY42" s="247">
        <f t="shared" si="206"/>
        <v>-8888</v>
      </c>
      <c r="AZ42" s="247">
        <f t="shared" si="206"/>
        <v>0.33600000000000002</v>
      </c>
      <c r="BA42" s="247">
        <f t="shared" si="206"/>
        <v>0.125</v>
      </c>
      <c r="BB42" s="247">
        <f t="shared" si="206"/>
        <v>0.18</v>
      </c>
      <c r="BC42" s="247">
        <f t="shared" si="206"/>
        <v>0.51700000000000002</v>
      </c>
      <c r="BD42" s="247">
        <f t="shared" si="206"/>
        <v>0.30499999999999999</v>
      </c>
      <c r="BE42" s="247">
        <f t="shared" si="206"/>
        <v>0.36399999999999999</v>
      </c>
      <c r="BF42" s="247">
        <f t="shared" si="206"/>
        <v>0.64100000000000001</v>
      </c>
      <c r="BG42" s="247">
        <f t="shared" si="206"/>
        <v>0.184</v>
      </c>
      <c r="BH42" s="247">
        <f t="shared" si="206"/>
        <v>1.31</v>
      </c>
      <c r="BI42" s="247">
        <f t="shared" si="206"/>
        <v>0.59</v>
      </c>
      <c r="BJ42" s="247">
        <f t="shared" si="206"/>
        <v>0.41</v>
      </c>
      <c r="BK42" s="247">
        <f t="shared" si="206"/>
        <v>1.1000000000000001</v>
      </c>
      <c r="BL42" s="247">
        <f t="shared" si="206"/>
        <v>0.19</v>
      </c>
      <c r="BM42" s="247">
        <f t="shared" si="206"/>
        <v>0.81</v>
      </c>
      <c r="BN42" s="247">
        <f t="shared" si="206"/>
        <v>0.43</v>
      </c>
      <c r="BP42" s="247"/>
      <c r="BQ42" s="245">
        <v>3</v>
      </c>
      <c r="BR42" s="245">
        <v>6</v>
      </c>
    </row>
    <row r="43" spans="1:70" s="91" customFormat="1" ht="14" hidden="1" customHeight="1" x14ac:dyDescent="0.2">
      <c r="A43" s="171" t="s">
        <v>329</v>
      </c>
      <c r="B43" s="2" t="s">
        <v>355</v>
      </c>
      <c r="C43" s="172" t="s">
        <v>331</v>
      </c>
      <c r="D43" s="195">
        <v>-9999</v>
      </c>
      <c r="E43" s="177" t="s">
        <v>273</v>
      </c>
      <c r="F43" s="177" t="s">
        <v>274</v>
      </c>
      <c r="G43" s="177" t="s">
        <v>376</v>
      </c>
      <c r="H43" s="171" t="s">
        <v>372</v>
      </c>
      <c r="I43" s="261">
        <v>2017</v>
      </c>
      <c r="J43" s="2">
        <v>1</v>
      </c>
      <c r="K43" s="2">
        <v>5</v>
      </c>
      <c r="L43" s="2">
        <v>5</v>
      </c>
      <c r="M43" s="261">
        <v>1647</v>
      </c>
      <c r="N43" s="2">
        <v>25</v>
      </c>
      <c r="O43" s="2">
        <v>4010</v>
      </c>
      <c r="P43" s="283">
        <v>-109.07810000000001</v>
      </c>
      <c r="Q43" s="27" t="s">
        <v>389</v>
      </c>
      <c r="R43" s="283">
        <v>-69.666200000000003</v>
      </c>
      <c r="S43" s="2" t="s">
        <v>390</v>
      </c>
      <c r="T43" s="91" t="s">
        <v>311</v>
      </c>
      <c r="U43" s="261">
        <v>17</v>
      </c>
      <c r="V43" s="187">
        <v>6</v>
      </c>
      <c r="W43" s="26">
        <v>35</v>
      </c>
      <c r="X43" s="2">
        <v>1056</v>
      </c>
      <c r="Y43" s="247">
        <f t="shared" si="1"/>
        <v>1.056</v>
      </c>
      <c r="Z43" s="104">
        <v>0.14899999999999999</v>
      </c>
      <c r="AA43" s="104">
        <v>3.0000000000000001E-3</v>
      </c>
      <c r="AB43" s="104">
        <v>4.7E-2</v>
      </c>
      <c r="AC43" s="104">
        <v>5.0000000000000001E-3</v>
      </c>
      <c r="AD43" s="104">
        <v>8.0000000000000002E-3</v>
      </c>
      <c r="AE43" s="104">
        <v>7.2999999999999995E-2</v>
      </c>
      <c r="AF43" s="104">
        <v>2E-3</v>
      </c>
      <c r="AG43" s="104">
        <v>2.1000000000000001E-2</v>
      </c>
      <c r="AH43" s="104">
        <v>4.0000000000000001E-3</v>
      </c>
      <c r="AI43" s="104">
        <v>3.7999999999999999E-2</v>
      </c>
      <c r="AJ43" s="104">
        <v>2E-3</v>
      </c>
      <c r="AK43" s="104">
        <v>1E-3</v>
      </c>
      <c r="AL43" s="104">
        <v>0.14199999999999999</v>
      </c>
      <c r="AM43" s="104">
        <v>-8888</v>
      </c>
      <c r="AN43" s="104">
        <v>7.0000000000000001E-3</v>
      </c>
      <c r="AO43" s="104">
        <v>3.0000000000000001E-3</v>
      </c>
      <c r="AP43" s="104">
        <v>-8888</v>
      </c>
      <c r="AQ43" s="104">
        <v>3.1E-2</v>
      </c>
      <c r="AR43" s="104">
        <v>1.6E-2</v>
      </c>
      <c r="AS43" s="104">
        <v>-8888</v>
      </c>
      <c r="AT43" s="104">
        <v>-8888</v>
      </c>
      <c r="AU43" s="104">
        <v>1E-3</v>
      </c>
      <c r="AV43" s="104">
        <v>1E-3</v>
      </c>
      <c r="AW43" s="104">
        <v>2E-3</v>
      </c>
      <c r="AX43" s="104">
        <v>1E-3</v>
      </c>
      <c r="AY43" s="104">
        <v>-8888</v>
      </c>
      <c r="AZ43" s="104">
        <v>0.19900000000000001</v>
      </c>
      <c r="BA43" s="104">
        <v>3.3000000000000002E-2</v>
      </c>
      <c r="BB43" s="104">
        <v>0.121</v>
      </c>
      <c r="BC43" s="104">
        <v>0.32</v>
      </c>
      <c r="BD43" s="104">
        <v>0.154</v>
      </c>
      <c r="BE43" s="104">
        <v>0.20399999999999999</v>
      </c>
      <c r="BF43" s="104">
        <v>0.35299999999999998</v>
      </c>
      <c r="BG43" s="104">
        <v>0.127</v>
      </c>
      <c r="BH43" s="115">
        <v>1.37</v>
      </c>
      <c r="BI43" s="115">
        <v>0.79</v>
      </c>
      <c r="BJ43" s="115">
        <v>0.21</v>
      </c>
      <c r="BK43" s="115">
        <v>1.29</v>
      </c>
      <c r="BL43" s="115">
        <v>0.09</v>
      </c>
      <c r="BM43" s="115">
        <v>0.91</v>
      </c>
      <c r="BN43" s="115">
        <v>0.42</v>
      </c>
      <c r="BP43" s="2">
        <v>2</v>
      </c>
    </row>
    <row r="44" spans="1:70" s="91" customFormat="1" ht="14" hidden="1" customHeight="1" x14ac:dyDescent="0.2">
      <c r="A44" s="171" t="s">
        <v>329</v>
      </c>
      <c r="B44" s="2" t="s">
        <v>356</v>
      </c>
      <c r="C44" s="172" t="s">
        <v>331</v>
      </c>
      <c r="D44" s="195">
        <v>-9999</v>
      </c>
      <c r="E44" s="177" t="s">
        <v>273</v>
      </c>
      <c r="F44" s="177" t="s">
        <v>274</v>
      </c>
      <c r="G44" s="177" t="s">
        <v>376</v>
      </c>
      <c r="H44" s="171" t="s">
        <v>372</v>
      </c>
      <c r="I44" s="262">
        <v>2017</v>
      </c>
      <c r="J44" s="177">
        <v>1</v>
      </c>
      <c r="K44" s="177">
        <v>5</v>
      </c>
      <c r="L44" s="177">
        <v>5</v>
      </c>
      <c r="M44" s="262">
        <v>1647</v>
      </c>
      <c r="N44" s="177">
        <v>26</v>
      </c>
      <c r="O44" s="177">
        <v>4010</v>
      </c>
      <c r="P44" s="283">
        <v>-109.07810000000001</v>
      </c>
      <c r="Q44" s="182" t="s">
        <v>389</v>
      </c>
      <c r="R44" s="283">
        <v>-69.666200000000003</v>
      </c>
      <c r="S44" s="177" t="s">
        <v>390</v>
      </c>
      <c r="T44" s="91" t="s">
        <v>312</v>
      </c>
      <c r="U44" s="261">
        <v>17</v>
      </c>
      <c r="V44" s="187">
        <v>6</v>
      </c>
      <c r="W44" s="26">
        <v>35</v>
      </c>
      <c r="X44" s="2">
        <v>1059</v>
      </c>
      <c r="Y44" s="247">
        <f t="shared" si="1"/>
        <v>1.0589999999999999</v>
      </c>
      <c r="Z44" s="104">
        <v>0.15</v>
      </c>
      <c r="AA44" s="104">
        <v>3.0000000000000001E-3</v>
      </c>
      <c r="AB44" s="104">
        <v>4.9000000000000002E-2</v>
      </c>
      <c r="AC44" s="104">
        <v>4.0000000000000001E-3</v>
      </c>
      <c r="AD44" s="104">
        <v>8.0000000000000002E-3</v>
      </c>
      <c r="AE44" s="104">
        <v>7.3999999999999996E-2</v>
      </c>
      <c r="AF44" s="104">
        <v>2E-3</v>
      </c>
      <c r="AG44" s="104">
        <v>2.1999999999999999E-2</v>
      </c>
      <c r="AH44" s="104">
        <v>4.0000000000000001E-3</v>
      </c>
      <c r="AI44" s="104">
        <v>3.6999999999999998E-2</v>
      </c>
      <c r="AJ44" s="104">
        <v>3.0000000000000001E-3</v>
      </c>
      <c r="AK44" s="104">
        <v>1E-3</v>
      </c>
      <c r="AL44" s="104">
        <v>0.14099999999999999</v>
      </c>
      <c r="AM44" s="104">
        <v>-8888</v>
      </c>
      <c r="AN44" s="104">
        <v>8.9999999999999993E-3</v>
      </c>
      <c r="AO44" s="104">
        <v>3.0000000000000001E-3</v>
      </c>
      <c r="AP44" s="104">
        <v>-8888</v>
      </c>
      <c r="AQ44" s="104">
        <v>3.2000000000000001E-2</v>
      </c>
      <c r="AR44" s="104">
        <v>1.7000000000000001E-2</v>
      </c>
      <c r="AS44" s="104">
        <v>-8888</v>
      </c>
      <c r="AT44" s="104">
        <v>-8888</v>
      </c>
      <c r="AU44" s="104">
        <v>1E-3</v>
      </c>
      <c r="AV44" s="104">
        <v>-8888</v>
      </c>
      <c r="AW44" s="104">
        <v>2E-3</v>
      </c>
      <c r="AX44" s="104">
        <v>1E-3</v>
      </c>
      <c r="AY44" s="104">
        <v>-8888</v>
      </c>
      <c r="AZ44" s="104">
        <v>0.20200000000000001</v>
      </c>
      <c r="BA44" s="104">
        <v>3.3000000000000002E-2</v>
      </c>
      <c r="BB44" s="104">
        <v>0.122</v>
      </c>
      <c r="BC44" s="104">
        <v>0.32400000000000001</v>
      </c>
      <c r="BD44" s="104">
        <v>0.155</v>
      </c>
      <c r="BE44" s="104">
        <v>0.20699999999999999</v>
      </c>
      <c r="BF44" s="104">
        <v>0.35699999999999998</v>
      </c>
      <c r="BG44" s="104">
        <v>0.128</v>
      </c>
      <c r="BH44" s="115">
        <v>1.38</v>
      </c>
      <c r="BI44" s="115">
        <v>0.79</v>
      </c>
      <c r="BJ44" s="115">
        <v>0.21</v>
      </c>
      <c r="BK44" s="115">
        <v>1.3</v>
      </c>
      <c r="BL44" s="115">
        <v>0.09</v>
      </c>
      <c r="BM44" s="115">
        <v>0.91</v>
      </c>
      <c r="BN44" s="115">
        <v>0.42</v>
      </c>
      <c r="BP44" s="2">
        <v>3</v>
      </c>
    </row>
    <row r="45" spans="1:70" s="245" customFormat="1" ht="14" customHeight="1" x14ac:dyDescent="0.2">
      <c r="A45" s="246"/>
      <c r="B45" s="247"/>
      <c r="C45" s="248"/>
      <c r="D45" s="249"/>
      <c r="E45" s="250"/>
      <c r="F45" s="250"/>
      <c r="G45" s="250"/>
      <c r="H45" s="246"/>
      <c r="I45" s="262">
        <v>2017</v>
      </c>
      <c r="J45" s="177">
        <v>1</v>
      </c>
      <c r="K45" s="177">
        <v>5</v>
      </c>
      <c r="L45" s="177">
        <v>5</v>
      </c>
      <c r="M45" s="262">
        <v>1647</v>
      </c>
      <c r="N45" s="250" t="s">
        <v>458</v>
      </c>
      <c r="O45" s="177">
        <v>4010</v>
      </c>
      <c r="P45" s="283">
        <v>-109.07810000000001</v>
      </c>
      <c r="Q45" s="252"/>
      <c r="R45" s="283">
        <v>-69.666200000000003</v>
      </c>
      <c r="S45" s="250"/>
      <c r="T45" s="245" t="s">
        <v>447</v>
      </c>
      <c r="U45" s="261">
        <v>17</v>
      </c>
      <c r="V45" s="187">
        <v>6</v>
      </c>
      <c r="W45" s="26">
        <v>35</v>
      </c>
      <c r="X45" s="247">
        <f>MEDIAN(X43:X44)</f>
        <v>1057.5</v>
      </c>
      <c r="Y45" s="247">
        <f t="shared" si="1"/>
        <v>1.0575000000000001</v>
      </c>
      <c r="Z45" s="247">
        <f t="shared" ref="Z45" si="207">MEDIAN(Z43:Z44)</f>
        <v>0.14949999999999999</v>
      </c>
      <c r="AA45" s="247">
        <f t="shared" ref="AA45" si="208">MEDIAN(AA43:AA44)</f>
        <v>3.0000000000000001E-3</v>
      </c>
      <c r="AB45" s="247">
        <f t="shared" ref="AB45" si="209">MEDIAN(AB43:AB44)</f>
        <v>4.8000000000000001E-2</v>
      </c>
      <c r="AC45" s="247">
        <f t="shared" ref="AC45" si="210">MEDIAN(AC43:AC44)</f>
        <v>4.5000000000000005E-3</v>
      </c>
      <c r="AD45" s="247">
        <f t="shared" ref="AD45" si="211">MEDIAN(AD43:AD44)</f>
        <v>8.0000000000000002E-3</v>
      </c>
      <c r="AE45" s="247">
        <f t="shared" ref="AE45" si="212">MEDIAN(AE43:AE44)</f>
        <v>7.3499999999999996E-2</v>
      </c>
      <c r="AF45" s="247">
        <f t="shared" ref="AF45" si="213">MEDIAN(AF43:AF44)</f>
        <v>2E-3</v>
      </c>
      <c r="AG45" s="247">
        <f t="shared" ref="AG45" si="214">MEDIAN(AG43:AG44)</f>
        <v>2.1499999999999998E-2</v>
      </c>
      <c r="AH45" s="247">
        <f t="shared" ref="AH45" si="215">MEDIAN(AH43:AH44)</f>
        <v>4.0000000000000001E-3</v>
      </c>
      <c r="AI45" s="247">
        <f t="shared" ref="AI45" si="216">MEDIAN(AI43:AI44)</f>
        <v>3.7499999999999999E-2</v>
      </c>
      <c r="AJ45" s="247">
        <f t="shared" ref="AJ45" si="217">MEDIAN(AJ43:AJ44)</f>
        <v>2.5000000000000001E-3</v>
      </c>
      <c r="AK45" s="247">
        <f t="shared" ref="AK45" si="218">MEDIAN(AK43:AK44)</f>
        <v>1E-3</v>
      </c>
      <c r="AL45" s="247">
        <f t="shared" ref="AL45" si="219">MEDIAN(AL43:AL44)</f>
        <v>0.14149999999999999</v>
      </c>
      <c r="AM45" s="247">
        <f t="shared" ref="AM45" si="220">MEDIAN(AM43:AM44)</f>
        <v>-8888</v>
      </c>
      <c r="AN45" s="247">
        <f t="shared" ref="AN45" si="221">MEDIAN(AN43:AN44)</f>
        <v>8.0000000000000002E-3</v>
      </c>
      <c r="AO45" s="247">
        <f t="shared" ref="AO45" si="222">MEDIAN(AO43:AO44)</f>
        <v>3.0000000000000001E-3</v>
      </c>
      <c r="AP45" s="247">
        <f t="shared" ref="AP45" si="223">MEDIAN(AP43:AP44)</f>
        <v>-8888</v>
      </c>
      <c r="AQ45" s="247">
        <f t="shared" ref="AQ45" si="224">MEDIAN(AQ43:AQ44)</f>
        <v>3.15E-2</v>
      </c>
      <c r="AR45" s="247">
        <f t="shared" ref="AR45" si="225">MEDIAN(AR43:AR44)</f>
        <v>1.6500000000000001E-2</v>
      </c>
      <c r="AS45" s="247">
        <f t="shared" ref="AS45" si="226">MEDIAN(AS43:AS44)</f>
        <v>-8888</v>
      </c>
      <c r="AT45" s="247">
        <f t="shared" ref="AT45" si="227">MEDIAN(AT43:AT44)</f>
        <v>-8888</v>
      </c>
      <c r="AU45" s="247">
        <f t="shared" ref="AU45" si="228">MEDIAN(AU43:AU44)</f>
        <v>1E-3</v>
      </c>
      <c r="AV45" s="300">
        <f>AV43</f>
        <v>1E-3</v>
      </c>
      <c r="AW45" s="247">
        <f t="shared" ref="AW45" si="229">MEDIAN(AW43:AW44)</f>
        <v>2E-3</v>
      </c>
      <c r="AX45" s="247">
        <f t="shared" ref="AX45" si="230">MEDIAN(AX43:AX44)</f>
        <v>1E-3</v>
      </c>
      <c r="AY45" s="247">
        <f t="shared" ref="AY45" si="231">MEDIAN(AY43:AY44)</f>
        <v>-8888</v>
      </c>
      <c r="AZ45" s="247">
        <f t="shared" ref="AZ45" si="232">MEDIAN(AZ43:AZ44)</f>
        <v>0.20050000000000001</v>
      </c>
      <c r="BA45" s="247">
        <f t="shared" ref="BA45" si="233">MEDIAN(BA43:BA44)</f>
        <v>3.3000000000000002E-2</v>
      </c>
      <c r="BB45" s="247">
        <f t="shared" ref="BB45" si="234">MEDIAN(BB43:BB44)</f>
        <v>0.1215</v>
      </c>
      <c r="BC45" s="247">
        <f t="shared" ref="BC45" si="235">MEDIAN(BC43:BC44)</f>
        <v>0.32200000000000001</v>
      </c>
      <c r="BD45" s="247">
        <f t="shared" ref="BD45" si="236">MEDIAN(BD43:BD44)</f>
        <v>0.1545</v>
      </c>
      <c r="BE45" s="247">
        <f t="shared" ref="BE45" si="237">MEDIAN(BE43:BE44)</f>
        <v>0.20549999999999999</v>
      </c>
      <c r="BF45" s="247">
        <f t="shared" ref="BF45" si="238">MEDIAN(BF43:BF44)</f>
        <v>0.35499999999999998</v>
      </c>
      <c r="BG45" s="247">
        <f t="shared" ref="BG45" si="239">MEDIAN(BG43:BG44)</f>
        <v>0.1275</v>
      </c>
      <c r="BH45" s="247">
        <f t="shared" ref="BH45" si="240">MEDIAN(BH43:BH44)</f>
        <v>1.375</v>
      </c>
      <c r="BI45" s="247">
        <f t="shared" ref="BI45" si="241">MEDIAN(BI43:BI44)</f>
        <v>0.79</v>
      </c>
      <c r="BJ45" s="247">
        <f t="shared" ref="BJ45" si="242">MEDIAN(BJ43:BJ44)</f>
        <v>0.21</v>
      </c>
      <c r="BK45" s="247">
        <f t="shared" ref="BK45" si="243">MEDIAN(BK43:BK44)</f>
        <v>1.2949999999999999</v>
      </c>
      <c r="BL45" s="247">
        <f t="shared" ref="BL45" si="244">MEDIAN(BL43:BL44)</f>
        <v>0.09</v>
      </c>
      <c r="BM45" s="247">
        <f t="shared" ref="BM45" si="245">MEDIAN(BM43:BM44)</f>
        <v>0.91</v>
      </c>
      <c r="BN45" s="247">
        <f t="shared" ref="BN45" si="246">MEDIAN(BN43:BN44)</f>
        <v>0.42</v>
      </c>
      <c r="BP45" s="247"/>
      <c r="BQ45" s="245">
        <v>2</v>
      </c>
      <c r="BR45" s="245">
        <v>6</v>
      </c>
    </row>
    <row r="46" spans="1:70" s="91" customFormat="1" ht="14" customHeight="1" x14ac:dyDescent="0.2">
      <c r="A46" s="171" t="s">
        <v>329</v>
      </c>
      <c r="B46" s="2" t="s">
        <v>357</v>
      </c>
      <c r="C46" s="172" t="s">
        <v>331</v>
      </c>
      <c r="D46" s="195">
        <v>-9999</v>
      </c>
      <c r="E46" s="177" t="s">
        <v>273</v>
      </c>
      <c r="F46" s="177" t="s">
        <v>274</v>
      </c>
      <c r="G46" s="177" t="s">
        <v>376</v>
      </c>
      <c r="H46" s="171" t="s">
        <v>372</v>
      </c>
      <c r="I46" s="262">
        <v>2017</v>
      </c>
      <c r="J46" s="177">
        <v>1</v>
      </c>
      <c r="K46" s="177">
        <v>5</v>
      </c>
      <c r="L46" s="177">
        <v>5</v>
      </c>
      <c r="M46" s="262">
        <v>1647</v>
      </c>
      <c r="N46" s="177">
        <v>27</v>
      </c>
      <c r="O46" s="177">
        <v>4010</v>
      </c>
      <c r="P46" s="283">
        <v>-109.07810000000001</v>
      </c>
      <c r="Q46" s="182" t="s">
        <v>389</v>
      </c>
      <c r="R46" s="283">
        <v>-69.666200000000003</v>
      </c>
      <c r="S46" s="177" t="s">
        <v>390</v>
      </c>
      <c r="T46" s="91" t="s">
        <v>313</v>
      </c>
      <c r="U46" s="261">
        <v>17</v>
      </c>
      <c r="V46" s="187">
        <v>14</v>
      </c>
      <c r="W46" s="26">
        <v>3</v>
      </c>
      <c r="X46" s="2">
        <v>1056</v>
      </c>
      <c r="Y46" s="247">
        <f t="shared" si="1"/>
        <v>1.056</v>
      </c>
      <c r="Z46" s="104">
        <v>0.20499999999999999</v>
      </c>
      <c r="AA46" s="104">
        <v>-8888</v>
      </c>
      <c r="AB46" s="104">
        <v>4.8000000000000001E-2</v>
      </c>
      <c r="AC46" s="104">
        <v>8.0000000000000002E-3</v>
      </c>
      <c r="AD46" s="104">
        <v>5.0000000000000001E-3</v>
      </c>
      <c r="AE46" s="104">
        <v>9.5000000000000001E-2</v>
      </c>
      <c r="AF46" s="104">
        <v>8.9999999999999993E-3</v>
      </c>
      <c r="AG46" s="104">
        <v>5.1999999999999998E-2</v>
      </c>
      <c r="AH46" s="104">
        <v>1.7999999999999999E-2</v>
      </c>
      <c r="AI46" s="104">
        <v>2.3E-2</v>
      </c>
      <c r="AJ46" s="104">
        <v>2E-3</v>
      </c>
      <c r="AK46" s="104">
        <v>1E-3</v>
      </c>
      <c r="AL46" s="104">
        <v>0.17399999999999999</v>
      </c>
      <c r="AM46" s="104">
        <v>-8888</v>
      </c>
      <c r="AN46" s="104">
        <v>3.1E-2</v>
      </c>
      <c r="AO46" s="104">
        <v>-8888</v>
      </c>
      <c r="AP46" s="104">
        <v>-8888</v>
      </c>
      <c r="AQ46" s="104">
        <v>3.1E-2</v>
      </c>
      <c r="AR46" s="104">
        <v>1.7000000000000001E-2</v>
      </c>
      <c r="AS46" s="104">
        <v>-8888</v>
      </c>
      <c r="AT46" s="104">
        <v>-8888</v>
      </c>
      <c r="AU46" s="104">
        <v>-8888</v>
      </c>
      <c r="AV46" s="104">
        <v>2E-3</v>
      </c>
      <c r="AW46" s="104">
        <v>3.0000000000000001E-3</v>
      </c>
      <c r="AX46" s="104">
        <v>-8888</v>
      </c>
      <c r="AY46" s="104">
        <v>-8888</v>
      </c>
      <c r="AZ46" s="104">
        <v>0.253</v>
      </c>
      <c r="BA46" s="104">
        <v>8.7999999999999995E-2</v>
      </c>
      <c r="BB46" s="104">
        <v>0.125</v>
      </c>
      <c r="BC46" s="104">
        <v>0.378</v>
      </c>
      <c r="BD46" s="104">
        <v>0.21299999999999999</v>
      </c>
      <c r="BE46" s="104">
        <v>0.26100000000000001</v>
      </c>
      <c r="BF46" s="104">
        <v>0.46600000000000003</v>
      </c>
      <c r="BG46" s="104">
        <v>0.13500000000000001</v>
      </c>
      <c r="BH46" s="115">
        <v>1.27</v>
      </c>
      <c r="BI46" s="115">
        <v>0.59</v>
      </c>
      <c r="BJ46" s="115">
        <v>0.41</v>
      </c>
      <c r="BK46" s="115">
        <v>1.19</v>
      </c>
      <c r="BL46" s="115">
        <v>0.19</v>
      </c>
      <c r="BM46" s="115">
        <v>0.81</v>
      </c>
      <c r="BN46" s="115">
        <v>0.44</v>
      </c>
      <c r="BP46" s="2">
        <v>6</v>
      </c>
      <c r="BQ46" s="91">
        <v>1</v>
      </c>
      <c r="BR46" s="91">
        <v>0</v>
      </c>
    </row>
    <row r="47" spans="1:70" s="91" customFormat="1" ht="14" hidden="1" customHeight="1" x14ac:dyDescent="0.2">
      <c r="A47" s="171" t="s">
        <v>329</v>
      </c>
      <c r="B47" s="173" t="s">
        <v>358</v>
      </c>
      <c r="C47" s="172" t="s">
        <v>331</v>
      </c>
      <c r="D47" s="195">
        <v>-9999</v>
      </c>
      <c r="E47" s="177" t="s">
        <v>273</v>
      </c>
      <c r="F47" s="177" t="s">
        <v>274</v>
      </c>
      <c r="G47" s="177" t="s">
        <v>376</v>
      </c>
      <c r="H47" s="194">
        <v>-9999</v>
      </c>
      <c r="I47" s="260">
        <v>-9999</v>
      </c>
      <c r="J47" s="194">
        <v>-9999</v>
      </c>
      <c r="K47" s="194">
        <v>-9999</v>
      </c>
      <c r="L47" s="194">
        <v>-9999</v>
      </c>
      <c r="M47" s="260">
        <v>-9999</v>
      </c>
      <c r="N47" s="194"/>
      <c r="O47" s="194">
        <v>-9999</v>
      </c>
      <c r="P47" s="284"/>
      <c r="Q47" s="284">
        <v>-9999</v>
      </c>
      <c r="R47" s="284"/>
      <c r="S47" s="194">
        <v>-9999</v>
      </c>
      <c r="T47" s="91" t="s">
        <v>314</v>
      </c>
      <c r="U47" s="261">
        <v>17</v>
      </c>
      <c r="V47" s="198">
        <v>-9999</v>
      </c>
      <c r="W47" s="194">
        <v>-9999</v>
      </c>
      <c r="X47" s="186">
        <v>1</v>
      </c>
      <c r="Y47" s="247">
        <f t="shared" si="1"/>
        <v>1E-3</v>
      </c>
      <c r="Z47" s="104">
        <v>-8888</v>
      </c>
      <c r="AA47" s="104">
        <v>-8888</v>
      </c>
      <c r="AB47" s="104">
        <v>-8888</v>
      </c>
      <c r="AC47" s="104">
        <v>-8888</v>
      </c>
      <c r="AD47" s="104">
        <v>-8888</v>
      </c>
      <c r="AE47" s="104">
        <v>-8888</v>
      </c>
      <c r="AF47" s="104">
        <v>-8888</v>
      </c>
      <c r="AG47" s="104">
        <v>-8888</v>
      </c>
      <c r="AH47" s="104">
        <v>-8888</v>
      </c>
      <c r="AI47" s="104">
        <v>-8888</v>
      </c>
      <c r="AJ47" s="104">
        <v>-8888</v>
      </c>
      <c r="AK47" s="104">
        <v>-8888</v>
      </c>
      <c r="AL47" s="104">
        <v>-8888</v>
      </c>
      <c r="AM47" s="104">
        <v>-8888</v>
      </c>
      <c r="AN47" s="104">
        <v>-8888</v>
      </c>
      <c r="AO47" s="104">
        <v>-8888</v>
      </c>
      <c r="AP47" s="104">
        <v>-8888</v>
      </c>
      <c r="AQ47" s="104">
        <v>-8888</v>
      </c>
      <c r="AR47" s="104">
        <v>-8888</v>
      </c>
      <c r="AS47" s="104">
        <v>-8888</v>
      </c>
      <c r="AT47" s="104">
        <v>-8888</v>
      </c>
      <c r="AU47" s="104">
        <v>-8888</v>
      </c>
      <c r="AV47" s="104">
        <v>-8888</v>
      </c>
      <c r="AW47" s="104">
        <v>-8888</v>
      </c>
      <c r="AX47" s="104">
        <v>-8888</v>
      </c>
      <c r="AY47" s="104">
        <v>-8888</v>
      </c>
      <c r="AZ47" s="104">
        <v>-8888</v>
      </c>
      <c r="BA47" s="104">
        <v>-8888</v>
      </c>
      <c r="BB47" s="104">
        <v>-8888</v>
      </c>
      <c r="BC47" s="104">
        <v>-8888</v>
      </c>
      <c r="BD47" s="104">
        <v>-8888</v>
      </c>
      <c r="BE47" s="104">
        <v>-8888</v>
      </c>
      <c r="BF47" s="104">
        <v>-8888</v>
      </c>
      <c r="BG47" s="104">
        <v>-8888</v>
      </c>
      <c r="BH47" s="115">
        <v>-8888</v>
      </c>
      <c r="BI47" s="115">
        <v>-8888</v>
      </c>
      <c r="BJ47" s="115">
        <v>-8888</v>
      </c>
      <c r="BK47" s="115">
        <v>-8888</v>
      </c>
      <c r="BL47" s="115">
        <v>-8888</v>
      </c>
      <c r="BM47" s="115">
        <v>-8888</v>
      </c>
      <c r="BN47" s="115">
        <v>-8888</v>
      </c>
      <c r="BP47" s="2" t="s">
        <v>373</v>
      </c>
    </row>
    <row r="48" spans="1:70" s="91" customFormat="1" ht="14" hidden="1" customHeight="1" x14ac:dyDescent="0.2">
      <c r="A48" s="171" t="s">
        <v>329</v>
      </c>
      <c r="B48" s="173" t="s">
        <v>358</v>
      </c>
      <c r="C48" s="172" t="s">
        <v>331</v>
      </c>
      <c r="D48" s="195">
        <v>-9999</v>
      </c>
      <c r="E48" s="177" t="s">
        <v>273</v>
      </c>
      <c r="F48" s="177" t="s">
        <v>274</v>
      </c>
      <c r="G48" s="177" t="s">
        <v>376</v>
      </c>
      <c r="H48" s="171" t="s">
        <v>372</v>
      </c>
      <c r="I48" s="261">
        <v>2017</v>
      </c>
      <c r="J48" s="2">
        <v>1</v>
      </c>
      <c r="K48" s="2">
        <v>8</v>
      </c>
      <c r="L48" s="2">
        <v>8</v>
      </c>
      <c r="M48" s="261">
        <v>1815</v>
      </c>
      <c r="N48" s="2">
        <v>28</v>
      </c>
      <c r="O48" s="2">
        <v>4050</v>
      </c>
      <c r="P48" s="283">
        <v>-128.4778</v>
      </c>
      <c r="Q48" s="27" t="s">
        <v>391</v>
      </c>
      <c r="R48" s="283">
        <v>-68.250399999999999</v>
      </c>
      <c r="S48" s="2" t="s">
        <v>392</v>
      </c>
      <c r="T48" s="91" t="s">
        <v>315</v>
      </c>
      <c r="U48" s="261">
        <v>18</v>
      </c>
      <c r="V48" s="187">
        <v>7</v>
      </c>
      <c r="W48" s="26">
        <v>35</v>
      </c>
      <c r="X48" s="2">
        <v>1060</v>
      </c>
      <c r="Y48" s="247">
        <f t="shared" si="1"/>
        <v>1.06</v>
      </c>
      <c r="Z48" s="104">
        <v>0.504</v>
      </c>
      <c r="AA48" s="104">
        <v>5.0000000000000001E-3</v>
      </c>
      <c r="AB48" s="104">
        <v>0.18</v>
      </c>
      <c r="AC48" s="104">
        <v>1.0999999999999999E-2</v>
      </c>
      <c r="AD48" s="104">
        <v>1.7000000000000001E-2</v>
      </c>
      <c r="AE48" s="104">
        <v>8.8999999999999996E-2</v>
      </c>
      <c r="AF48" s="104">
        <v>2E-3</v>
      </c>
      <c r="AG48" s="104">
        <v>4.8000000000000001E-2</v>
      </c>
      <c r="AH48" s="104">
        <v>3.0000000000000001E-3</v>
      </c>
      <c r="AI48" s="104">
        <v>0.314</v>
      </c>
      <c r="AJ48" s="104">
        <v>5.0000000000000001E-3</v>
      </c>
      <c r="AK48" s="104">
        <v>2E-3</v>
      </c>
      <c r="AL48" s="104">
        <v>0.45300000000000001</v>
      </c>
      <c r="AM48" s="104">
        <v>-8888</v>
      </c>
      <c r="AN48" s="104">
        <v>5.0999999999999997E-2</v>
      </c>
      <c r="AO48" s="104">
        <v>5.0000000000000001E-3</v>
      </c>
      <c r="AP48" s="104">
        <v>-8888</v>
      </c>
      <c r="AQ48" s="104">
        <v>0.13</v>
      </c>
      <c r="AR48" s="104">
        <v>0.05</v>
      </c>
      <c r="AS48" s="104">
        <v>-8888</v>
      </c>
      <c r="AT48" s="104">
        <v>-8888</v>
      </c>
      <c r="AU48" s="104">
        <v>2E-3</v>
      </c>
      <c r="AV48" s="104">
        <v>4.0000000000000001E-3</v>
      </c>
      <c r="AW48" s="104">
        <v>2.5000000000000001E-2</v>
      </c>
      <c r="AX48" s="104">
        <v>2E-3</v>
      </c>
      <c r="AY48" s="104">
        <v>-8888</v>
      </c>
      <c r="AZ48" s="104">
        <v>0.68899999999999995</v>
      </c>
      <c r="BA48" s="104">
        <v>6.6000000000000003E-2</v>
      </c>
      <c r="BB48" s="104">
        <v>0.42499999999999999</v>
      </c>
      <c r="BC48" s="104">
        <v>1.1140000000000001</v>
      </c>
      <c r="BD48" s="104">
        <v>0.49099999999999999</v>
      </c>
      <c r="BE48" s="104">
        <v>0.67600000000000005</v>
      </c>
      <c r="BF48" s="104">
        <v>1.18</v>
      </c>
      <c r="BG48" s="104">
        <v>0.434</v>
      </c>
      <c r="BH48" s="115">
        <v>1.34</v>
      </c>
      <c r="BI48" s="115">
        <v>0.87</v>
      </c>
      <c r="BJ48" s="115">
        <v>0.13</v>
      </c>
      <c r="BK48" s="115">
        <v>1.4</v>
      </c>
      <c r="BL48" s="115">
        <v>0.06</v>
      </c>
      <c r="BM48" s="115">
        <v>0.94</v>
      </c>
      <c r="BN48" s="115">
        <v>0.43</v>
      </c>
      <c r="BP48" s="2">
        <v>1</v>
      </c>
    </row>
    <row r="49" spans="1:70" s="91" customFormat="1" ht="14" hidden="1" customHeight="1" x14ac:dyDescent="0.2">
      <c r="A49" s="171" t="s">
        <v>329</v>
      </c>
      <c r="B49" s="2" t="s">
        <v>359</v>
      </c>
      <c r="C49" s="172" t="s">
        <v>331</v>
      </c>
      <c r="D49" s="195">
        <v>-9999</v>
      </c>
      <c r="E49" s="177" t="s">
        <v>273</v>
      </c>
      <c r="F49" s="177" t="s">
        <v>274</v>
      </c>
      <c r="G49" s="177" t="s">
        <v>376</v>
      </c>
      <c r="H49" s="171" t="s">
        <v>372</v>
      </c>
      <c r="I49" s="262">
        <v>2017</v>
      </c>
      <c r="J49" s="177">
        <v>1</v>
      </c>
      <c r="K49" s="177">
        <v>8</v>
      </c>
      <c r="L49" s="177">
        <v>8</v>
      </c>
      <c r="M49" s="262">
        <v>1815</v>
      </c>
      <c r="N49" s="177">
        <v>29</v>
      </c>
      <c r="O49" s="177">
        <v>4050</v>
      </c>
      <c r="P49" s="283">
        <v>-128.4778</v>
      </c>
      <c r="Q49" s="182" t="s">
        <v>391</v>
      </c>
      <c r="R49" s="283">
        <v>-68.250399999999999</v>
      </c>
      <c r="S49" s="177" t="s">
        <v>392</v>
      </c>
      <c r="T49" s="91" t="s">
        <v>316</v>
      </c>
      <c r="U49" s="261">
        <v>18</v>
      </c>
      <c r="V49" s="187">
        <v>7</v>
      </c>
      <c r="W49" s="26">
        <v>35</v>
      </c>
      <c r="X49" s="2">
        <v>1059</v>
      </c>
      <c r="Y49" s="247">
        <f t="shared" si="1"/>
        <v>1.0589999999999999</v>
      </c>
      <c r="Z49" s="104">
        <v>0.47599999999999998</v>
      </c>
      <c r="AA49" s="104">
        <v>5.0000000000000001E-3</v>
      </c>
      <c r="AB49" s="104">
        <v>0.16600000000000001</v>
      </c>
      <c r="AC49" s="104">
        <v>0.01</v>
      </c>
      <c r="AD49" s="104">
        <v>1.4E-2</v>
      </c>
      <c r="AE49" s="104">
        <v>7.5999999999999998E-2</v>
      </c>
      <c r="AF49" s="104">
        <v>2E-3</v>
      </c>
      <c r="AG49" s="104">
        <v>4.8000000000000001E-2</v>
      </c>
      <c r="AH49" s="104">
        <v>3.0000000000000001E-3</v>
      </c>
      <c r="AI49" s="104">
        <v>0.30499999999999999</v>
      </c>
      <c r="AJ49" s="104">
        <v>4.0000000000000001E-3</v>
      </c>
      <c r="AK49" s="104">
        <v>2E-3</v>
      </c>
      <c r="AL49" s="104">
        <v>0.42399999999999999</v>
      </c>
      <c r="AM49" s="104">
        <v>-8888</v>
      </c>
      <c r="AN49" s="104">
        <v>5.1999999999999998E-2</v>
      </c>
      <c r="AO49" s="104">
        <v>5.0000000000000001E-3</v>
      </c>
      <c r="AP49" s="104">
        <v>-8888</v>
      </c>
      <c r="AQ49" s="104">
        <v>0.123</v>
      </c>
      <c r="AR49" s="104">
        <v>4.2999999999999997E-2</v>
      </c>
      <c r="AS49" s="104">
        <v>-8888</v>
      </c>
      <c r="AT49" s="104">
        <v>-8888</v>
      </c>
      <c r="AU49" s="104">
        <v>1E-3</v>
      </c>
      <c r="AV49" s="104">
        <v>4.0000000000000001E-3</v>
      </c>
      <c r="AW49" s="104">
        <v>3.1E-2</v>
      </c>
      <c r="AX49" s="104">
        <v>2E-3</v>
      </c>
      <c r="AY49" s="104">
        <v>-8888</v>
      </c>
      <c r="AZ49" s="104">
        <v>0.64700000000000002</v>
      </c>
      <c r="BA49" s="104">
        <v>6.5000000000000002E-2</v>
      </c>
      <c r="BB49" s="104">
        <v>0.39900000000000002</v>
      </c>
      <c r="BC49" s="104">
        <v>1.046</v>
      </c>
      <c r="BD49" s="104">
        <v>0.46400000000000002</v>
      </c>
      <c r="BE49" s="104">
        <v>0.63500000000000001</v>
      </c>
      <c r="BF49" s="104">
        <v>1.111</v>
      </c>
      <c r="BG49" s="104">
        <v>0.40799999999999997</v>
      </c>
      <c r="BH49" s="115">
        <v>1.33</v>
      </c>
      <c r="BI49" s="115">
        <v>0.86</v>
      </c>
      <c r="BJ49" s="115">
        <v>0.14000000000000001</v>
      </c>
      <c r="BK49" s="115">
        <v>1.39</v>
      </c>
      <c r="BL49" s="115">
        <v>0.06</v>
      </c>
      <c r="BM49" s="115">
        <v>0.94</v>
      </c>
      <c r="BN49" s="115">
        <v>0.43</v>
      </c>
      <c r="BP49" s="2">
        <v>3</v>
      </c>
    </row>
    <row r="50" spans="1:70" s="245" customFormat="1" ht="14" customHeight="1" x14ac:dyDescent="0.2">
      <c r="A50" s="246"/>
      <c r="B50" s="247"/>
      <c r="C50" s="248"/>
      <c r="D50" s="249"/>
      <c r="E50" s="250"/>
      <c r="F50" s="250"/>
      <c r="G50" s="250"/>
      <c r="H50" s="246"/>
      <c r="I50" s="262">
        <v>2017</v>
      </c>
      <c r="J50" s="177">
        <v>1</v>
      </c>
      <c r="K50" s="177">
        <v>8</v>
      </c>
      <c r="L50" s="177">
        <v>8</v>
      </c>
      <c r="M50" s="262">
        <v>1815</v>
      </c>
      <c r="N50" s="250" t="s">
        <v>459</v>
      </c>
      <c r="O50" s="177">
        <v>4050</v>
      </c>
      <c r="P50" s="283">
        <v>-128.4778</v>
      </c>
      <c r="Q50" s="252"/>
      <c r="R50" s="283">
        <v>-68.250399999999999</v>
      </c>
      <c r="S50" s="250"/>
      <c r="T50" s="245" t="s">
        <v>448</v>
      </c>
      <c r="U50" s="261">
        <v>18</v>
      </c>
      <c r="V50" s="187">
        <v>7</v>
      </c>
      <c r="W50" s="26">
        <v>35</v>
      </c>
      <c r="X50" s="247">
        <f>MEDIAN(X48:X49)</f>
        <v>1059.5</v>
      </c>
      <c r="Y50" s="247">
        <f t="shared" si="1"/>
        <v>1.0595000000000001</v>
      </c>
      <c r="Z50" s="247">
        <f t="shared" ref="Z50" si="247">MEDIAN(Z48:Z49)</f>
        <v>0.49</v>
      </c>
      <c r="AA50" s="247">
        <f t="shared" ref="AA50" si="248">MEDIAN(AA48:AA49)</f>
        <v>5.0000000000000001E-3</v>
      </c>
      <c r="AB50" s="247">
        <f t="shared" ref="AB50" si="249">MEDIAN(AB48:AB49)</f>
        <v>0.17299999999999999</v>
      </c>
      <c r="AC50" s="247">
        <f t="shared" ref="AC50" si="250">MEDIAN(AC48:AC49)</f>
        <v>1.0499999999999999E-2</v>
      </c>
      <c r="AD50" s="247">
        <f t="shared" ref="AD50" si="251">MEDIAN(AD48:AD49)</f>
        <v>1.55E-2</v>
      </c>
      <c r="AE50" s="247">
        <f t="shared" ref="AE50" si="252">MEDIAN(AE48:AE49)</f>
        <v>8.249999999999999E-2</v>
      </c>
      <c r="AF50" s="247">
        <f t="shared" ref="AF50" si="253">MEDIAN(AF48:AF49)</f>
        <v>2E-3</v>
      </c>
      <c r="AG50" s="247">
        <f t="shared" ref="AG50" si="254">MEDIAN(AG48:AG49)</f>
        <v>4.8000000000000001E-2</v>
      </c>
      <c r="AH50" s="247">
        <f t="shared" ref="AH50" si="255">MEDIAN(AH48:AH49)</f>
        <v>3.0000000000000001E-3</v>
      </c>
      <c r="AI50" s="247">
        <f t="shared" ref="AI50" si="256">MEDIAN(AI48:AI49)</f>
        <v>0.3095</v>
      </c>
      <c r="AJ50" s="247">
        <f t="shared" ref="AJ50" si="257">MEDIAN(AJ48:AJ49)</f>
        <v>4.5000000000000005E-3</v>
      </c>
      <c r="AK50" s="247">
        <f t="shared" ref="AK50" si="258">MEDIAN(AK48:AK49)</f>
        <v>2E-3</v>
      </c>
      <c r="AL50" s="247">
        <f t="shared" ref="AL50" si="259">MEDIAN(AL48:AL49)</f>
        <v>0.4385</v>
      </c>
      <c r="AM50" s="247">
        <f t="shared" ref="AM50" si="260">MEDIAN(AM48:AM49)</f>
        <v>-8888</v>
      </c>
      <c r="AN50" s="247">
        <f t="shared" ref="AN50" si="261">MEDIAN(AN48:AN49)</f>
        <v>5.1499999999999997E-2</v>
      </c>
      <c r="AO50" s="247">
        <f t="shared" ref="AO50" si="262">MEDIAN(AO48:AO49)</f>
        <v>5.0000000000000001E-3</v>
      </c>
      <c r="AP50" s="247">
        <f t="shared" ref="AP50" si="263">MEDIAN(AP48:AP49)</f>
        <v>-8888</v>
      </c>
      <c r="AQ50" s="247">
        <f t="shared" ref="AQ50" si="264">MEDIAN(AQ48:AQ49)</f>
        <v>0.1265</v>
      </c>
      <c r="AR50" s="247">
        <f t="shared" ref="AR50" si="265">MEDIAN(AR48:AR49)</f>
        <v>4.65E-2</v>
      </c>
      <c r="AS50" s="247">
        <f t="shared" ref="AS50" si="266">MEDIAN(AS48:AS49)</f>
        <v>-8888</v>
      </c>
      <c r="AT50" s="247">
        <f t="shared" ref="AT50" si="267">MEDIAN(AT48:AT49)</f>
        <v>-8888</v>
      </c>
      <c r="AU50" s="247">
        <f t="shared" ref="AU50" si="268">MEDIAN(AU48:AU49)</f>
        <v>1.5E-3</v>
      </c>
      <c r="AV50" s="247">
        <f t="shared" ref="AV50" si="269">MEDIAN(AV48:AV49)</f>
        <v>4.0000000000000001E-3</v>
      </c>
      <c r="AW50" s="247">
        <f t="shared" ref="AW50" si="270">MEDIAN(AW48:AW49)</f>
        <v>2.8000000000000001E-2</v>
      </c>
      <c r="AX50" s="247">
        <f t="shared" ref="AX50" si="271">MEDIAN(AX48:AX49)</f>
        <v>2E-3</v>
      </c>
      <c r="AY50" s="247">
        <f t="shared" ref="AY50" si="272">MEDIAN(AY48:AY49)</f>
        <v>-8888</v>
      </c>
      <c r="AZ50" s="247">
        <f t="shared" ref="AZ50" si="273">MEDIAN(AZ48:AZ49)</f>
        <v>0.66799999999999993</v>
      </c>
      <c r="BA50" s="247">
        <f t="shared" ref="BA50" si="274">MEDIAN(BA48:BA49)</f>
        <v>6.5500000000000003E-2</v>
      </c>
      <c r="BB50" s="247">
        <f t="shared" ref="BB50" si="275">MEDIAN(BB48:BB49)</f>
        <v>0.41200000000000003</v>
      </c>
      <c r="BC50" s="247">
        <f t="shared" ref="BC50" si="276">MEDIAN(BC48:BC49)</f>
        <v>1.08</v>
      </c>
      <c r="BD50" s="247">
        <f t="shared" ref="BD50" si="277">MEDIAN(BD48:BD49)</f>
        <v>0.47750000000000004</v>
      </c>
      <c r="BE50" s="247">
        <f t="shared" ref="BE50" si="278">MEDIAN(BE48:BE49)</f>
        <v>0.65549999999999997</v>
      </c>
      <c r="BF50" s="247">
        <f t="shared" ref="BF50" si="279">MEDIAN(BF48:BF49)</f>
        <v>1.1455</v>
      </c>
      <c r="BG50" s="247">
        <f t="shared" ref="BG50" si="280">MEDIAN(BG48:BG49)</f>
        <v>0.42099999999999999</v>
      </c>
      <c r="BH50" s="247">
        <f t="shared" ref="BH50" si="281">MEDIAN(BH48:BH49)</f>
        <v>1.335</v>
      </c>
      <c r="BI50" s="247">
        <f t="shared" ref="BI50" si="282">MEDIAN(BI48:BI49)</f>
        <v>0.86499999999999999</v>
      </c>
      <c r="BJ50" s="247">
        <f t="shared" ref="BJ50" si="283">MEDIAN(BJ48:BJ49)</f>
        <v>0.13500000000000001</v>
      </c>
      <c r="BK50" s="247">
        <f t="shared" ref="BK50" si="284">MEDIAN(BK48:BK49)</f>
        <v>1.395</v>
      </c>
      <c r="BL50" s="247">
        <f t="shared" ref="BL50" si="285">MEDIAN(BL48:BL49)</f>
        <v>0.06</v>
      </c>
      <c r="BM50" s="247">
        <f t="shared" ref="BM50" si="286">MEDIAN(BM48:BM49)</f>
        <v>0.94</v>
      </c>
      <c r="BN50" s="247">
        <f t="shared" ref="BN50" si="287">MEDIAN(BN48:BN49)</f>
        <v>0.43</v>
      </c>
      <c r="BP50" s="247"/>
      <c r="BQ50" s="245">
        <v>2</v>
      </c>
      <c r="BR50" s="245">
        <v>6</v>
      </c>
    </row>
    <row r="51" spans="1:70" s="91" customFormat="1" ht="14" customHeight="1" x14ac:dyDescent="0.2">
      <c r="A51" s="171" t="s">
        <v>329</v>
      </c>
      <c r="B51" s="2" t="s">
        <v>360</v>
      </c>
      <c r="C51" s="172" t="s">
        <v>331</v>
      </c>
      <c r="D51" s="195">
        <v>-9999</v>
      </c>
      <c r="E51" s="177" t="s">
        <v>273</v>
      </c>
      <c r="F51" s="177" t="s">
        <v>274</v>
      </c>
      <c r="G51" s="177" t="s">
        <v>376</v>
      </c>
      <c r="H51" s="171" t="s">
        <v>372</v>
      </c>
      <c r="I51" s="262">
        <v>2017</v>
      </c>
      <c r="J51" s="177">
        <v>1</v>
      </c>
      <c r="K51" s="177">
        <v>8</v>
      </c>
      <c r="L51" s="177">
        <v>8</v>
      </c>
      <c r="M51" s="262">
        <v>1815</v>
      </c>
      <c r="N51" s="177">
        <v>30</v>
      </c>
      <c r="O51" s="177">
        <v>4050</v>
      </c>
      <c r="P51" s="283">
        <v>-128.4778</v>
      </c>
      <c r="Q51" s="182" t="s">
        <v>391</v>
      </c>
      <c r="R51" s="283">
        <v>-68.250399999999999</v>
      </c>
      <c r="S51" s="177" t="s">
        <v>392</v>
      </c>
      <c r="T51" s="91" t="s">
        <v>317</v>
      </c>
      <c r="U51" s="261">
        <v>18</v>
      </c>
      <c r="V51" s="187">
        <v>14</v>
      </c>
      <c r="W51" s="26">
        <v>7</v>
      </c>
      <c r="X51" s="2">
        <v>1074</v>
      </c>
      <c r="Y51" s="247">
        <f t="shared" si="1"/>
        <v>1.0740000000000001</v>
      </c>
      <c r="Z51" s="104">
        <v>0.40100000000000002</v>
      </c>
      <c r="AA51" s="104">
        <v>-8888</v>
      </c>
      <c r="AB51" s="104">
        <v>0.10299999999999999</v>
      </c>
      <c r="AC51" s="104">
        <v>1.4E-2</v>
      </c>
      <c r="AD51" s="104">
        <v>8.9999999999999993E-3</v>
      </c>
      <c r="AE51" s="104">
        <v>2.9000000000000001E-2</v>
      </c>
      <c r="AF51" s="104">
        <v>2E-3</v>
      </c>
      <c r="AG51" s="104">
        <v>9.5000000000000001E-2</v>
      </c>
      <c r="AH51" s="104">
        <v>1.2E-2</v>
      </c>
      <c r="AI51" s="104">
        <v>0.24399999999999999</v>
      </c>
      <c r="AJ51" s="104">
        <v>5.0000000000000001E-3</v>
      </c>
      <c r="AK51" s="104">
        <v>1E-3</v>
      </c>
      <c r="AL51" s="104">
        <v>0.35699999999999998</v>
      </c>
      <c r="AM51" s="104">
        <v>-8888</v>
      </c>
      <c r="AN51" s="104">
        <v>4.3999999999999997E-2</v>
      </c>
      <c r="AO51" s="104">
        <v>-8888</v>
      </c>
      <c r="AP51" s="104">
        <v>-8888</v>
      </c>
      <c r="AQ51" s="104">
        <v>8.5000000000000006E-2</v>
      </c>
      <c r="AR51" s="104">
        <v>1.7999999999999999E-2</v>
      </c>
      <c r="AS51" s="104">
        <v>-8888</v>
      </c>
      <c r="AT51" s="104">
        <v>-8888</v>
      </c>
      <c r="AU51" s="104">
        <v>1E-3</v>
      </c>
      <c r="AV51" s="104">
        <v>4.0000000000000001E-3</v>
      </c>
      <c r="AW51" s="104">
        <v>2.1000000000000001E-2</v>
      </c>
      <c r="AX51" s="104">
        <v>-8888</v>
      </c>
      <c r="AY51" s="104">
        <v>-8888</v>
      </c>
      <c r="AZ51" s="104">
        <v>0.504</v>
      </c>
      <c r="BA51" s="104">
        <v>0.124</v>
      </c>
      <c r="BB51" s="104">
        <v>0.28699999999999998</v>
      </c>
      <c r="BC51" s="104">
        <v>0.79100000000000004</v>
      </c>
      <c r="BD51" s="104">
        <v>0.41099999999999998</v>
      </c>
      <c r="BE51" s="104">
        <v>0.51400000000000001</v>
      </c>
      <c r="BF51" s="104">
        <v>0.91500000000000004</v>
      </c>
      <c r="BG51" s="104">
        <v>0.28999999999999998</v>
      </c>
      <c r="BH51" s="115">
        <v>1.28</v>
      </c>
      <c r="BI51" s="115">
        <v>0.7</v>
      </c>
      <c r="BJ51" s="115">
        <v>0.3</v>
      </c>
      <c r="BK51" s="115">
        <v>1.23</v>
      </c>
      <c r="BL51" s="115">
        <v>0.14000000000000001</v>
      </c>
      <c r="BM51" s="115">
        <v>0.86</v>
      </c>
      <c r="BN51" s="115">
        <v>0.44</v>
      </c>
      <c r="BP51" s="2">
        <v>5</v>
      </c>
      <c r="BQ51" s="91">
        <v>1</v>
      </c>
      <c r="BR51" s="91">
        <v>0</v>
      </c>
    </row>
    <row r="52" spans="1:70" s="91" customFormat="1" ht="14" hidden="1" customHeight="1" x14ac:dyDescent="0.2">
      <c r="A52" s="171" t="s">
        <v>329</v>
      </c>
      <c r="B52" s="2" t="s">
        <v>361</v>
      </c>
      <c r="C52" s="172" t="s">
        <v>331</v>
      </c>
      <c r="D52" s="195">
        <v>-9999</v>
      </c>
      <c r="E52" s="177" t="s">
        <v>273</v>
      </c>
      <c r="F52" s="177" t="s">
        <v>274</v>
      </c>
      <c r="G52" s="177" t="s">
        <v>376</v>
      </c>
      <c r="H52" s="171" t="s">
        <v>372</v>
      </c>
      <c r="I52" s="261">
        <v>2017</v>
      </c>
      <c r="J52" s="2">
        <v>1</v>
      </c>
      <c r="K52" s="2">
        <v>9</v>
      </c>
      <c r="L52" s="2">
        <v>9</v>
      </c>
      <c r="M52" s="261">
        <v>2030</v>
      </c>
      <c r="N52" s="2">
        <v>31</v>
      </c>
      <c r="O52" s="2">
        <v>4350</v>
      </c>
      <c r="P52" s="283">
        <v>-136.59049999999999</v>
      </c>
      <c r="Q52" s="27" t="s">
        <v>393</v>
      </c>
      <c r="R52" s="283">
        <v>-70.650599999999997</v>
      </c>
      <c r="S52" s="2" t="s">
        <v>394</v>
      </c>
      <c r="T52" s="91" t="s">
        <v>318</v>
      </c>
      <c r="U52" s="261">
        <v>19</v>
      </c>
      <c r="V52" s="187">
        <v>7</v>
      </c>
      <c r="W52" s="26">
        <v>69.5</v>
      </c>
      <c r="X52" s="2">
        <v>1056</v>
      </c>
      <c r="Y52" s="247">
        <f t="shared" si="1"/>
        <v>1.056</v>
      </c>
      <c r="Z52" s="104">
        <v>0.3</v>
      </c>
      <c r="AA52" s="104">
        <v>3.9E-2</v>
      </c>
      <c r="AB52" s="104">
        <v>0.111</v>
      </c>
      <c r="AC52" s="104">
        <v>7.0000000000000001E-3</v>
      </c>
      <c r="AD52" s="104">
        <v>3.1E-2</v>
      </c>
      <c r="AE52" s="104">
        <v>8.3000000000000004E-2</v>
      </c>
      <c r="AF52" s="104">
        <v>1E-3</v>
      </c>
      <c r="AG52" s="104">
        <v>1.2999999999999999E-2</v>
      </c>
      <c r="AH52" s="104">
        <v>1E-3</v>
      </c>
      <c r="AI52" s="104">
        <v>0.12</v>
      </c>
      <c r="AJ52" s="104">
        <v>1E-3</v>
      </c>
      <c r="AK52" s="104">
        <v>1E-3</v>
      </c>
      <c r="AL52" s="104">
        <v>0.29099999999999998</v>
      </c>
      <c r="AM52" s="104">
        <v>-8888</v>
      </c>
      <c r="AN52" s="104">
        <v>8.9999999999999993E-3</v>
      </c>
      <c r="AO52" s="104">
        <v>3.9E-2</v>
      </c>
      <c r="AP52" s="104">
        <v>-8888</v>
      </c>
      <c r="AQ52" s="104">
        <v>6.3E-2</v>
      </c>
      <c r="AR52" s="104">
        <v>4.8000000000000001E-2</v>
      </c>
      <c r="AS52" s="104">
        <v>-8888</v>
      </c>
      <c r="AT52" s="104">
        <v>3.0000000000000001E-3</v>
      </c>
      <c r="AU52" s="104">
        <v>4.0000000000000001E-3</v>
      </c>
      <c r="AV52" s="104">
        <v>4.0000000000000001E-3</v>
      </c>
      <c r="AW52" s="104">
        <v>1.7000000000000001E-2</v>
      </c>
      <c r="AX52" s="104">
        <v>1.4E-2</v>
      </c>
      <c r="AY52" s="104">
        <v>-8888</v>
      </c>
      <c r="AZ52" s="104">
        <v>0.45</v>
      </c>
      <c r="BA52" s="104">
        <v>2.3E-2</v>
      </c>
      <c r="BB52" s="104">
        <v>0.23499999999999999</v>
      </c>
      <c r="BC52" s="104">
        <v>0.68500000000000005</v>
      </c>
      <c r="BD52" s="104">
        <v>0.25800000000000001</v>
      </c>
      <c r="BE52" s="104">
        <v>0.40799999999999997</v>
      </c>
      <c r="BF52" s="104">
        <v>0.70799999999999996</v>
      </c>
      <c r="BG52" s="104">
        <v>0.27600000000000002</v>
      </c>
      <c r="BH52" s="115">
        <v>1.36</v>
      </c>
      <c r="BI52" s="115">
        <v>0.91</v>
      </c>
      <c r="BJ52" s="115">
        <v>0.09</v>
      </c>
      <c r="BK52" s="115">
        <v>1.74</v>
      </c>
      <c r="BL52" s="115">
        <v>0.03</v>
      </c>
      <c r="BM52" s="115">
        <v>0.97</v>
      </c>
      <c r="BN52" s="115">
        <v>0.42</v>
      </c>
      <c r="BP52" s="2">
        <v>2</v>
      </c>
    </row>
    <row r="53" spans="1:70" s="91" customFormat="1" ht="14" hidden="1" customHeight="1" x14ac:dyDescent="0.2">
      <c r="A53" s="171" t="s">
        <v>329</v>
      </c>
      <c r="B53" s="2" t="s">
        <v>362</v>
      </c>
      <c r="C53" s="172" t="s">
        <v>331</v>
      </c>
      <c r="D53" s="195">
        <v>-9999</v>
      </c>
      <c r="E53" s="177" t="s">
        <v>273</v>
      </c>
      <c r="F53" s="177" t="s">
        <v>274</v>
      </c>
      <c r="G53" s="177" t="s">
        <v>376</v>
      </c>
      <c r="H53" s="171" t="s">
        <v>372</v>
      </c>
      <c r="I53" s="262">
        <v>2017</v>
      </c>
      <c r="J53" s="177">
        <v>1</v>
      </c>
      <c r="K53" s="177">
        <v>9</v>
      </c>
      <c r="L53" s="177">
        <v>9</v>
      </c>
      <c r="M53" s="262">
        <v>2030</v>
      </c>
      <c r="N53" s="177">
        <v>32</v>
      </c>
      <c r="O53" s="177">
        <v>4350</v>
      </c>
      <c r="P53" s="283">
        <v>-136.59049999999999</v>
      </c>
      <c r="Q53" s="182" t="s">
        <v>393</v>
      </c>
      <c r="R53" s="283">
        <v>-70.650599999999997</v>
      </c>
      <c r="S53" s="177" t="s">
        <v>394</v>
      </c>
      <c r="T53" s="91" t="s">
        <v>319</v>
      </c>
      <c r="U53" s="261">
        <v>19</v>
      </c>
      <c r="V53" s="187">
        <v>7</v>
      </c>
      <c r="W53" s="26">
        <v>69.5</v>
      </c>
      <c r="X53" s="2">
        <v>1059</v>
      </c>
      <c r="Y53" s="247">
        <f t="shared" si="1"/>
        <v>1.0589999999999999</v>
      </c>
      <c r="Z53" s="104">
        <v>0.26400000000000001</v>
      </c>
      <c r="AA53" s="104">
        <v>3.7999999999999999E-2</v>
      </c>
      <c r="AB53" s="104">
        <v>9.0999999999999998E-2</v>
      </c>
      <c r="AC53" s="104">
        <v>7.0000000000000001E-3</v>
      </c>
      <c r="AD53" s="104">
        <v>2.7E-2</v>
      </c>
      <c r="AE53" s="104">
        <v>5.5E-2</v>
      </c>
      <c r="AF53" s="104">
        <v>1E-3</v>
      </c>
      <c r="AG53" s="104">
        <v>1.0999999999999999E-2</v>
      </c>
      <c r="AH53" s="104">
        <v>1E-3</v>
      </c>
      <c r="AI53" s="104">
        <v>0.112</v>
      </c>
      <c r="AJ53" s="104">
        <v>1E-3</v>
      </c>
      <c r="AK53" s="104">
        <v>2E-3</v>
      </c>
      <c r="AL53" s="104">
        <v>0.254</v>
      </c>
      <c r="AM53" s="104">
        <v>-8888</v>
      </c>
      <c r="AN53" s="104">
        <v>0.01</v>
      </c>
      <c r="AO53" s="104">
        <v>3.7999999999999999E-2</v>
      </c>
      <c r="AP53" s="104">
        <v>-8888</v>
      </c>
      <c r="AQ53" s="104">
        <v>5.2999999999999999E-2</v>
      </c>
      <c r="AR53" s="104">
        <v>3.7999999999999999E-2</v>
      </c>
      <c r="AS53" s="104">
        <v>-8888</v>
      </c>
      <c r="AT53" s="104">
        <v>3.0000000000000001E-3</v>
      </c>
      <c r="AU53" s="104">
        <v>4.0000000000000001E-3</v>
      </c>
      <c r="AV53" s="104">
        <v>3.0000000000000001E-3</v>
      </c>
      <c r="AW53" s="104">
        <v>1.4E-2</v>
      </c>
      <c r="AX53" s="104">
        <v>1.2999999999999999E-2</v>
      </c>
      <c r="AY53" s="104">
        <v>-8888</v>
      </c>
      <c r="AZ53" s="104">
        <v>0.39300000000000002</v>
      </c>
      <c r="BA53" s="104">
        <v>2.1999999999999999E-2</v>
      </c>
      <c r="BB53" s="104">
        <v>0.19500000000000001</v>
      </c>
      <c r="BC53" s="104">
        <v>0.58799999999999997</v>
      </c>
      <c r="BD53" s="104">
        <v>0.217</v>
      </c>
      <c r="BE53" s="104">
        <v>0.34599999999999997</v>
      </c>
      <c r="BF53" s="104">
        <v>0.61</v>
      </c>
      <c r="BG53" s="104">
        <v>0.23599999999999999</v>
      </c>
      <c r="BH53" s="115">
        <v>1.31</v>
      </c>
      <c r="BI53" s="115">
        <v>0.9</v>
      </c>
      <c r="BJ53" s="115">
        <v>0.1</v>
      </c>
      <c r="BK53" s="115">
        <v>1.81</v>
      </c>
      <c r="BL53" s="115">
        <v>0.04</v>
      </c>
      <c r="BM53" s="115">
        <v>0.96</v>
      </c>
      <c r="BN53" s="115">
        <v>0.43</v>
      </c>
      <c r="BP53" s="2">
        <v>3</v>
      </c>
    </row>
    <row r="54" spans="1:70" s="245" customFormat="1" ht="14" customHeight="1" x14ac:dyDescent="0.2">
      <c r="A54" s="246"/>
      <c r="B54" s="247"/>
      <c r="C54" s="248"/>
      <c r="D54" s="249"/>
      <c r="E54" s="250"/>
      <c r="F54" s="250"/>
      <c r="G54" s="250"/>
      <c r="H54" s="246"/>
      <c r="I54" s="262">
        <v>2017</v>
      </c>
      <c r="J54" s="177">
        <v>1</v>
      </c>
      <c r="K54" s="177">
        <v>9</v>
      </c>
      <c r="L54" s="177">
        <v>9</v>
      </c>
      <c r="M54" s="262">
        <v>2030</v>
      </c>
      <c r="N54" s="250" t="s">
        <v>460</v>
      </c>
      <c r="O54" s="177">
        <v>4350</v>
      </c>
      <c r="P54" s="283">
        <v>-136.59049999999999</v>
      </c>
      <c r="Q54" s="252"/>
      <c r="R54" s="283">
        <v>-70.650599999999997</v>
      </c>
      <c r="S54" s="250"/>
      <c r="T54" s="245" t="s">
        <v>449</v>
      </c>
      <c r="U54" s="261">
        <v>19</v>
      </c>
      <c r="V54" s="187">
        <v>7</v>
      </c>
      <c r="W54" s="26">
        <v>69.5</v>
      </c>
      <c r="X54" s="247">
        <f>MEDIAN(X52:X53)</f>
        <v>1057.5</v>
      </c>
      <c r="Y54" s="247">
        <f t="shared" si="1"/>
        <v>1.0575000000000001</v>
      </c>
      <c r="Z54" s="247">
        <f t="shared" ref="Z54" si="288">MEDIAN(Z52:Z53)</f>
        <v>0.28200000000000003</v>
      </c>
      <c r="AA54" s="247">
        <f t="shared" ref="AA54" si="289">MEDIAN(AA52:AA53)</f>
        <v>3.85E-2</v>
      </c>
      <c r="AB54" s="247">
        <f t="shared" ref="AB54" si="290">MEDIAN(AB52:AB53)</f>
        <v>0.10100000000000001</v>
      </c>
      <c r="AC54" s="247">
        <f t="shared" ref="AC54" si="291">MEDIAN(AC52:AC53)</f>
        <v>7.0000000000000001E-3</v>
      </c>
      <c r="AD54" s="247">
        <f t="shared" ref="AD54" si="292">MEDIAN(AD52:AD53)</f>
        <v>2.8999999999999998E-2</v>
      </c>
      <c r="AE54" s="247">
        <f t="shared" ref="AE54" si="293">MEDIAN(AE52:AE53)</f>
        <v>6.9000000000000006E-2</v>
      </c>
      <c r="AF54" s="247">
        <f t="shared" ref="AF54" si="294">MEDIAN(AF52:AF53)</f>
        <v>1E-3</v>
      </c>
      <c r="AG54" s="247">
        <f t="shared" ref="AG54" si="295">MEDIAN(AG52:AG53)</f>
        <v>1.2E-2</v>
      </c>
      <c r="AH54" s="247">
        <f t="shared" ref="AH54" si="296">MEDIAN(AH52:AH53)</f>
        <v>1E-3</v>
      </c>
      <c r="AI54" s="247">
        <f t="shared" ref="AI54" si="297">MEDIAN(AI52:AI53)</f>
        <v>0.11599999999999999</v>
      </c>
      <c r="AJ54" s="247">
        <f t="shared" ref="AJ54" si="298">MEDIAN(AJ52:AJ53)</f>
        <v>1E-3</v>
      </c>
      <c r="AK54" s="247">
        <f t="shared" ref="AK54" si="299">MEDIAN(AK52:AK53)</f>
        <v>1.5E-3</v>
      </c>
      <c r="AL54" s="247">
        <f t="shared" ref="AL54" si="300">MEDIAN(AL52:AL53)</f>
        <v>0.27249999999999996</v>
      </c>
      <c r="AM54" s="247">
        <f t="shared" ref="AM54" si="301">MEDIAN(AM52:AM53)</f>
        <v>-8888</v>
      </c>
      <c r="AN54" s="247">
        <f t="shared" ref="AN54" si="302">MEDIAN(AN52:AN53)</f>
        <v>9.4999999999999998E-3</v>
      </c>
      <c r="AO54" s="247">
        <f t="shared" ref="AO54" si="303">MEDIAN(AO52:AO53)</f>
        <v>3.85E-2</v>
      </c>
      <c r="AP54" s="247">
        <f t="shared" ref="AP54" si="304">MEDIAN(AP52:AP53)</f>
        <v>-8888</v>
      </c>
      <c r="AQ54" s="247">
        <f t="shared" ref="AQ54" si="305">MEDIAN(AQ52:AQ53)</f>
        <v>5.7999999999999996E-2</v>
      </c>
      <c r="AR54" s="247">
        <f t="shared" ref="AR54" si="306">MEDIAN(AR52:AR53)</f>
        <v>4.2999999999999997E-2</v>
      </c>
      <c r="AS54" s="247">
        <f t="shared" ref="AS54" si="307">MEDIAN(AS52:AS53)</f>
        <v>-8888</v>
      </c>
      <c r="AT54" s="247">
        <f t="shared" ref="AT54" si="308">MEDIAN(AT52:AT53)</f>
        <v>3.0000000000000001E-3</v>
      </c>
      <c r="AU54" s="247">
        <f t="shared" ref="AU54" si="309">MEDIAN(AU52:AU53)</f>
        <v>4.0000000000000001E-3</v>
      </c>
      <c r="AV54" s="247">
        <f t="shared" ref="AV54" si="310">MEDIAN(AV52:AV53)</f>
        <v>3.5000000000000001E-3</v>
      </c>
      <c r="AW54" s="247">
        <f t="shared" ref="AW54" si="311">MEDIAN(AW52:AW53)</f>
        <v>1.55E-2</v>
      </c>
      <c r="AX54" s="247">
        <f t="shared" ref="AX54" si="312">MEDIAN(AX52:AX53)</f>
        <v>1.35E-2</v>
      </c>
      <c r="AY54" s="247">
        <f t="shared" ref="AY54" si="313">MEDIAN(AY52:AY53)</f>
        <v>-8888</v>
      </c>
      <c r="AZ54" s="247">
        <f t="shared" ref="AZ54" si="314">MEDIAN(AZ52:AZ53)</f>
        <v>0.42149999999999999</v>
      </c>
      <c r="BA54" s="247">
        <f t="shared" ref="BA54" si="315">MEDIAN(BA52:BA53)</f>
        <v>2.2499999999999999E-2</v>
      </c>
      <c r="BB54" s="247">
        <f t="shared" ref="BB54" si="316">MEDIAN(BB52:BB53)</f>
        <v>0.215</v>
      </c>
      <c r="BC54" s="247">
        <f t="shared" ref="BC54" si="317">MEDIAN(BC52:BC53)</f>
        <v>0.63650000000000007</v>
      </c>
      <c r="BD54" s="247">
        <f t="shared" ref="BD54" si="318">MEDIAN(BD52:BD53)</f>
        <v>0.23749999999999999</v>
      </c>
      <c r="BE54" s="247">
        <f t="shared" ref="BE54" si="319">MEDIAN(BE52:BE53)</f>
        <v>0.377</v>
      </c>
      <c r="BF54" s="247">
        <f t="shared" ref="BF54" si="320">MEDIAN(BF52:BF53)</f>
        <v>0.65900000000000003</v>
      </c>
      <c r="BG54" s="247">
        <f t="shared" ref="BG54" si="321">MEDIAN(BG52:BG53)</f>
        <v>0.25600000000000001</v>
      </c>
      <c r="BH54" s="247">
        <f t="shared" ref="BH54" si="322">MEDIAN(BH52:BH53)</f>
        <v>1.335</v>
      </c>
      <c r="BI54" s="247">
        <f t="shared" ref="BI54" si="323">MEDIAN(BI52:BI53)</f>
        <v>0.90500000000000003</v>
      </c>
      <c r="BJ54" s="247">
        <f t="shared" ref="BJ54" si="324">MEDIAN(BJ52:BJ53)</f>
        <v>9.5000000000000001E-2</v>
      </c>
      <c r="BK54" s="247">
        <f t="shared" ref="BK54" si="325">MEDIAN(BK52:BK53)</f>
        <v>1.7749999999999999</v>
      </c>
      <c r="BL54" s="247">
        <f t="shared" ref="BL54" si="326">MEDIAN(BL52:BL53)</f>
        <v>3.5000000000000003E-2</v>
      </c>
      <c r="BM54" s="247">
        <f t="shared" ref="BM54" si="327">MEDIAN(BM52:BM53)</f>
        <v>0.96499999999999997</v>
      </c>
      <c r="BN54" s="247">
        <f t="shared" ref="BN54" si="328">MEDIAN(BN52:BN53)</f>
        <v>0.42499999999999999</v>
      </c>
      <c r="BP54" s="247"/>
      <c r="BQ54" s="245">
        <v>2</v>
      </c>
      <c r="BR54" s="245">
        <v>6</v>
      </c>
    </row>
    <row r="55" spans="1:70" s="91" customFormat="1" ht="14" customHeight="1" x14ac:dyDescent="0.2">
      <c r="A55" s="171" t="s">
        <v>329</v>
      </c>
      <c r="B55" s="2" t="s">
        <v>363</v>
      </c>
      <c r="C55" s="172" t="s">
        <v>331</v>
      </c>
      <c r="D55" s="195">
        <v>-9999</v>
      </c>
      <c r="E55" s="177" t="s">
        <v>273</v>
      </c>
      <c r="F55" s="177" t="s">
        <v>274</v>
      </c>
      <c r="G55" s="177" t="s">
        <v>376</v>
      </c>
      <c r="H55" s="171" t="s">
        <v>372</v>
      </c>
      <c r="I55" s="262">
        <v>2017</v>
      </c>
      <c r="J55" s="177">
        <v>1</v>
      </c>
      <c r="K55" s="177">
        <v>9</v>
      </c>
      <c r="L55" s="177">
        <v>9</v>
      </c>
      <c r="M55" s="262">
        <v>2030</v>
      </c>
      <c r="N55" s="177">
        <v>33</v>
      </c>
      <c r="O55" s="177">
        <v>4350</v>
      </c>
      <c r="P55" s="283">
        <v>-136.59049999999999</v>
      </c>
      <c r="Q55" s="182" t="s">
        <v>393</v>
      </c>
      <c r="R55" s="283">
        <v>-70.650599999999997</v>
      </c>
      <c r="S55" s="177" t="s">
        <v>394</v>
      </c>
      <c r="T55" s="91" t="s">
        <v>320</v>
      </c>
      <c r="U55" s="261">
        <v>19</v>
      </c>
      <c r="V55" s="187">
        <v>14</v>
      </c>
      <c r="W55" s="26">
        <v>1.6</v>
      </c>
      <c r="X55" s="2">
        <v>1059</v>
      </c>
      <c r="Y55" s="247">
        <f t="shared" si="1"/>
        <v>1.0589999999999999</v>
      </c>
      <c r="Z55" s="104">
        <v>0.36499999999999999</v>
      </c>
      <c r="AA55" s="104">
        <v>7.0000000000000001E-3</v>
      </c>
      <c r="AB55" s="104">
        <v>7.2999999999999995E-2</v>
      </c>
      <c r="AC55" s="104">
        <v>1.9E-2</v>
      </c>
      <c r="AD55" s="104">
        <v>8.0000000000000002E-3</v>
      </c>
      <c r="AE55" s="104">
        <v>3.5000000000000003E-2</v>
      </c>
      <c r="AF55" s="104">
        <v>1E-3</v>
      </c>
      <c r="AG55" s="104">
        <v>9.7000000000000003E-2</v>
      </c>
      <c r="AH55" s="104">
        <v>2.9000000000000001E-2</v>
      </c>
      <c r="AI55" s="104">
        <v>0.17599999999999999</v>
      </c>
      <c r="AJ55" s="104">
        <v>5.0000000000000001E-3</v>
      </c>
      <c r="AK55" s="104">
        <v>2E-3</v>
      </c>
      <c r="AL55" s="104">
        <v>0.28399999999999997</v>
      </c>
      <c r="AM55" s="104">
        <v>-8888</v>
      </c>
      <c r="AN55" s="104">
        <v>8.1000000000000003E-2</v>
      </c>
      <c r="AO55" s="104">
        <v>7.0000000000000001E-3</v>
      </c>
      <c r="AP55" s="104">
        <v>-8888</v>
      </c>
      <c r="AQ55" s="104">
        <v>0.06</v>
      </c>
      <c r="AR55" s="104">
        <v>1.2999999999999999E-2</v>
      </c>
      <c r="AS55" s="104">
        <v>1E-3</v>
      </c>
      <c r="AT55" s="104">
        <v>1E-3</v>
      </c>
      <c r="AU55" s="104">
        <v>3.0000000000000001E-3</v>
      </c>
      <c r="AV55" s="104">
        <v>4.0000000000000001E-3</v>
      </c>
      <c r="AW55" s="104">
        <v>1.2999999999999999E-2</v>
      </c>
      <c r="AX55" s="104">
        <v>2E-3</v>
      </c>
      <c r="AY55" s="104">
        <v>-8888</v>
      </c>
      <c r="AZ55" s="104">
        <v>0.44500000000000001</v>
      </c>
      <c r="BA55" s="104">
        <v>0.14799999999999999</v>
      </c>
      <c r="BB55" s="104">
        <v>0.224</v>
      </c>
      <c r="BC55" s="104">
        <v>0.66900000000000004</v>
      </c>
      <c r="BD55" s="104">
        <v>0.372</v>
      </c>
      <c r="BE55" s="104">
        <v>0.45200000000000001</v>
      </c>
      <c r="BF55" s="104">
        <v>0.81699999999999995</v>
      </c>
      <c r="BG55" s="104">
        <v>0.23400000000000001</v>
      </c>
      <c r="BH55" s="115">
        <v>1.24</v>
      </c>
      <c r="BI55" s="115">
        <v>0.6</v>
      </c>
      <c r="BJ55" s="115">
        <v>0.4</v>
      </c>
      <c r="BK55" s="115">
        <v>1.2</v>
      </c>
      <c r="BL55" s="115">
        <v>0.18</v>
      </c>
      <c r="BM55" s="115">
        <v>0.82</v>
      </c>
      <c r="BN55" s="115">
        <v>0.45</v>
      </c>
      <c r="BP55" s="2">
        <v>4</v>
      </c>
      <c r="BQ55" s="91">
        <v>1</v>
      </c>
      <c r="BR55" s="91">
        <v>0</v>
      </c>
    </row>
    <row r="56" spans="1:70" s="91" customFormat="1" ht="14" hidden="1" customHeight="1" x14ac:dyDescent="0.2">
      <c r="A56" s="171" t="s">
        <v>329</v>
      </c>
      <c r="B56" s="2" t="s">
        <v>364</v>
      </c>
      <c r="C56" s="172" t="s">
        <v>331</v>
      </c>
      <c r="D56" s="195">
        <v>-9999</v>
      </c>
      <c r="E56" s="177" t="s">
        <v>273</v>
      </c>
      <c r="F56" s="177" t="s">
        <v>274</v>
      </c>
      <c r="G56" s="177" t="s">
        <v>376</v>
      </c>
      <c r="H56" s="194">
        <v>-9999</v>
      </c>
      <c r="I56" s="260">
        <v>-9999</v>
      </c>
      <c r="J56" s="194">
        <v>-9999</v>
      </c>
      <c r="K56" s="194">
        <v>-9999</v>
      </c>
      <c r="L56" s="194">
        <v>-9999</v>
      </c>
      <c r="M56" s="260">
        <v>-9999</v>
      </c>
      <c r="N56" s="194"/>
      <c r="O56" s="194">
        <v>-9999</v>
      </c>
      <c r="P56" s="284"/>
      <c r="Q56" s="284">
        <v>-9999</v>
      </c>
      <c r="R56" s="284"/>
      <c r="S56" s="194">
        <v>-9999</v>
      </c>
      <c r="T56" s="91" t="s">
        <v>321</v>
      </c>
      <c r="U56" s="260">
        <v>-9999</v>
      </c>
      <c r="V56" s="198">
        <v>-9999</v>
      </c>
      <c r="W56" s="194">
        <v>-9999</v>
      </c>
      <c r="X56" s="186">
        <v>1</v>
      </c>
      <c r="Y56" s="247">
        <f t="shared" si="1"/>
        <v>1E-3</v>
      </c>
      <c r="Z56" s="104">
        <v>-8888</v>
      </c>
      <c r="AA56" s="104">
        <v>-8888</v>
      </c>
      <c r="AB56" s="104">
        <v>-8888</v>
      </c>
      <c r="AC56" s="104">
        <v>-8888</v>
      </c>
      <c r="AD56" s="104">
        <v>-8888</v>
      </c>
      <c r="AE56" s="104">
        <v>-8888</v>
      </c>
      <c r="AF56" s="104">
        <v>-8888</v>
      </c>
      <c r="AG56" s="104">
        <v>-8888</v>
      </c>
      <c r="AH56" s="104">
        <v>-8888</v>
      </c>
      <c r="AI56" s="104">
        <v>-8888</v>
      </c>
      <c r="AJ56" s="104">
        <v>-8888</v>
      </c>
      <c r="AK56" s="104">
        <v>-8888</v>
      </c>
      <c r="AL56" s="104">
        <v>-8888</v>
      </c>
      <c r="AM56" s="104">
        <v>-8888</v>
      </c>
      <c r="AN56" s="104">
        <v>-8888</v>
      </c>
      <c r="AO56" s="104">
        <v>-8888</v>
      </c>
      <c r="AP56" s="104">
        <v>-8888</v>
      </c>
      <c r="AQ56" s="104">
        <v>-8888</v>
      </c>
      <c r="AR56" s="104">
        <v>-8888</v>
      </c>
      <c r="AS56" s="104">
        <v>-8888</v>
      </c>
      <c r="AT56" s="104">
        <v>-8888</v>
      </c>
      <c r="AU56" s="104">
        <v>-8888</v>
      </c>
      <c r="AV56" s="104">
        <v>-8888</v>
      </c>
      <c r="AW56" s="104">
        <v>-8888</v>
      </c>
      <c r="AX56" s="104">
        <v>-8888</v>
      </c>
      <c r="AY56" s="104">
        <v>-8888</v>
      </c>
      <c r="AZ56" s="104">
        <v>-8888</v>
      </c>
      <c r="BA56" s="104">
        <v>-8888</v>
      </c>
      <c r="BB56" s="104">
        <v>-8888</v>
      </c>
      <c r="BC56" s="104">
        <v>-8888</v>
      </c>
      <c r="BD56" s="104">
        <v>-8888</v>
      </c>
      <c r="BE56" s="104">
        <v>-8888</v>
      </c>
      <c r="BF56" s="104">
        <v>-8888</v>
      </c>
      <c r="BG56" s="104">
        <v>-8888</v>
      </c>
      <c r="BH56" s="115">
        <v>-8888</v>
      </c>
      <c r="BI56" s="115">
        <v>-8888</v>
      </c>
      <c r="BJ56" s="115">
        <v>-8888</v>
      </c>
      <c r="BK56" s="115">
        <v>-8888</v>
      </c>
      <c r="BL56" s="115">
        <v>-8888</v>
      </c>
      <c r="BM56" s="115">
        <v>-8888</v>
      </c>
      <c r="BN56" s="115">
        <v>-8888</v>
      </c>
      <c r="BP56" s="2" t="s">
        <v>402</v>
      </c>
      <c r="BQ56" s="91">
        <v>1</v>
      </c>
      <c r="BR56" s="91">
        <v>0</v>
      </c>
    </row>
    <row r="57" spans="1:70" s="91" customFormat="1" ht="14" customHeight="1" x14ac:dyDescent="0.2">
      <c r="A57" s="171" t="s">
        <v>329</v>
      </c>
      <c r="B57" s="2" t="s">
        <v>365</v>
      </c>
      <c r="C57" s="172" t="s">
        <v>331</v>
      </c>
      <c r="D57" s="195">
        <v>-9999</v>
      </c>
      <c r="E57" s="177" t="s">
        <v>273</v>
      </c>
      <c r="F57" s="177" t="s">
        <v>274</v>
      </c>
      <c r="G57" s="177" t="s">
        <v>376</v>
      </c>
      <c r="H57" s="171" t="s">
        <v>372</v>
      </c>
      <c r="I57" s="261">
        <v>2017</v>
      </c>
      <c r="J57" s="2">
        <v>1</v>
      </c>
      <c r="K57" s="2">
        <v>11</v>
      </c>
      <c r="L57" s="2">
        <v>11</v>
      </c>
      <c r="M57" s="261">
        <v>630</v>
      </c>
      <c r="N57" s="2">
        <v>35</v>
      </c>
      <c r="O57" s="2">
        <v>4200</v>
      </c>
      <c r="P57" s="283">
        <v>-146.345</v>
      </c>
      <c r="Q57" s="27" t="s">
        <v>395</v>
      </c>
      <c r="R57" s="283">
        <v>-72.343400000000003</v>
      </c>
      <c r="S57" s="2" t="s">
        <v>396</v>
      </c>
      <c r="T57" s="91" t="s">
        <v>322</v>
      </c>
      <c r="U57" s="261">
        <v>20</v>
      </c>
      <c r="V57" s="187">
        <v>4</v>
      </c>
      <c r="W57" s="26">
        <v>60.1</v>
      </c>
      <c r="X57" s="2">
        <v>1056</v>
      </c>
      <c r="Y57" s="247">
        <f t="shared" si="1"/>
        <v>1.056</v>
      </c>
      <c r="Z57" s="104">
        <v>0.25900000000000001</v>
      </c>
      <c r="AA57" s="104">
        <v>7.9000000000000001E-2</v>
      </c>
      <c r="AB57" s="104">
        <v>6.8000000000000005E-2</v>
      </c>
      <c r="AC57" s="104">
        <v>8.0000000000000002E-3</v>
      </c>
      <c r="AD57" s="104">
        <v>0.02</v>
      </c>
      <c r="AE57" s="104">
        <v>4.5999999999999999E-2</v>
      </c>
      <c r="AF57" s="104">
        <v>2E-3</v>
      </c>
      <c r="AG57" s="104">
        <v>1.0999999999999999E-2</v>
      </c>
      <c r="AH57" s="104">
        <v>1E-3</v>
      </c>
      <c r="AI57" s="104">
        <v>7.5999999999999998E-2</v>
      </c>
      <c r="AJ57" s="104">
        <v>1E-3</v>
      </c>
      <c r="AK57" s="104">
        <v>2E-3</v>
      </c>
      <c r="AL57" s="104">
        <v>0.251</v>
      </c>
      <c r="AM57" s="104">
        <v>-8888</v>
      </c>
      <c r="AN57" s="104">
        <v>8.0000000000000002E-3</v>
      </c>
      <c r="AO57" s="104">
        <v>7.9000000000000001E-2</v>
      </c>
      <c r="AP57" s="104">
        <v>-8888</v>
      </c>
      <c r="AQ57" s="104">
        <v>0.04</v>
      </c>
      <c r="AR57" s="104">
        <v>2.8000000000000001E-2</v>
      </c>
      <c r="AS57" s="104">
        <v>-8888</v>
      </c>
      <c r="AT57" s="104">
        <v>7.0000000000000001E-3</v>
      </c>
      <c r="AU57" s="104">
        <v>8.0000000000000002E-3</v>
      </c>
      <c r="AV57" s="104">
        <v>3.0000000000000001E-3</v>
      </c>
      <c r="AW57" s="104">
        <v>1.2E-2</v>
      </c>
      <c r="AX57" s="104">
        <v>2.5999999999999999E-2</v>
      </c>
      <c r="AY57" s="104">
        <v>-8888</v>
      </c>
      <c r="AZ57" s="104">
        <v>0.40600000000000003</v>
      </c>
      <c r="BA57" s="104">
        <v>2.4E-2</v>
      </c>
      <c r="BB57" s="104">
        <v>0.14299999999999999</v>
      </c>
      <c r="BC57" s="104">
        <v>0.54900000000000004</v>
      </c>
      <c r="BD57" s="104">
        <v>0.16700000000000001</v>
      </c>
      <c r="BE57" s="104">
        <v>0.314</v>
      </c>
      <c r="BF57" s="104">
        <v>0.57299999999999995</v>
      </c>
      <c r="BG57" s="104">
        <v>0.22600000000000001</v>
      </c>
      <c r="BH57" s="115">
        <v>1.21</v>
      </c>
      <c r="BI57" s="115">
        <v>0.86</v>
      </c>
      <c r="BJ57" s="115">
        <v>0.14000000000000001</v>
      </c>
      <c r="BK57" s="115">
        <v>2.4300000000000002</v>
      </c>
      <c r="BL57" s="115">
        <v>0.04</v>
      </c>
      <c r="BM57" s="115">
        <v>0.96</v>
      </c>
      <c r="BN57" s="115">
        <v>0.45</v>
      </c>
      <c r="BP57" s="2">
        <v>2</v>
      </c>
      <c r="BQ57" s="91">
        <v>1</v>
      </c>
      <c r="BR57" s="91">
        <v>0</v>
      </c>
    </row>
    <row r="58" spans="1:70" s="91" customFormat="1" ht="14" hidden="1" customHeight="1" x14ac:dyDescent="0.2">
      <c r="A58" s="171" t="s">
        <v>329</v>
      </c>
      <c r="B58" s="2" t="s">
        <v>366</v>
      </c>
      <c r="C58" s="172" t="s">
        <v>331</v>
      </c>
      <c r="D58" s="195">
        <v>-9999</v>
      </c>
      <c r="E58" s="177" t="s">
        <v>273</v>
      </c>
      <c r="F58" s="177" t="s">
        <v>274</v>
      </c>
      <c r="G58" s="177" t="s">
        <v>376</v>
      </c>
      <c r="H58" s="171" t="s">
        <v>372</v>
      </c>
      <c r="I58" s="262">
        <v>2017</v>
      </c>
      <c r="J58" s="177">
        <v>1</v>
      </c>
      <c r="K58" s="177">
        <v>11</v>
      </c>
      <c r="L58" s="177">
        <v>11</v>
      </c>
      <c r="M58" s="262">
        <v>630</v>
      </c>
      <c r="N58" s="177">
        <v>36</v>
      </c>
      <c r="O58" s="177">
        <v>4200</v>
      </c>
      <c r="P58" s="283">
        <v>-146.345</v>
      </c>
      <c r="Q58" s="182" t="s">
        <v>395</v>
      </c>
      <c r="R58" s="283">
        <v>-72.343400000000003</v>
      </c>
      <c r="S58" s="177" t="s">
        <v>396</v>
      </c>
      <c r="T58" s="91" t="s">
        <v>323</v>
      </c>
      <c r="U58" s="261">
        <v>20</v>
      </c>
      <c r="V58" s="187">
        <v>15</v>
      </c>
      <c r="W58" s="26">
        <v>1.4</v>
      </c>
      <c r="X58" s="2">
        <v>1059</v>
      </c>
      <c r="Y58" s="247">
        <f t="shared" si="1"/>
        <v>1.0589999999999999</v>
      </c>
      <c r="Z58" s="104">
        <v>0.158</v>
      </c>
      <c r="AA58" s="104">
        <v>6.0000000000000001E-3</v>
      </c>
      <c r="AB58" s="104">
        <v>0.03</v>
      </c>
      <c r="AC58" s="104">
        <v>7.0000000000000001E-3</v>
      </c>
      <c r="AD58" s="104">
        <v>3.0000000000000001E-3</v>
      </c>
      <c r="AE58" s="104">
        <v>2.8000000000000001E-2</v>
      </c>
      <c r="AF58" s="104">
        <v>1E-3</v>
      </c>
      <c r="AG58" s="104">
        <v>4.1000000000000002E-2</v>
      </c>
      <c r="AH58" s="104">
        <v>4.0000000000000001E-3</v>
      </c>
      <c r="AI58" s="104">
        <v>5.7000000000000002E-2</v>
      </c>
      <c r="AJ58" s="104">
        <v>2E-3</v>
      </c>
      <c r="AK58" s="104">
        <v>2E-3</v>
      </c>
      <c r="AL58" s="104">
        <v>0.14399999999999999</v>
      </c>
      <c r="AM58" s="104">
        <v>-8888</v>
      </c>
      <c r="AN58" s="104">
        <v>1.4E-2</v>
      </c>
      <c r="AO58" s="104">
        <v>6.0000000000000001E-3</v>
      </c>
      <c r="AP58" s="104">
        <v>-8888</v>
      </c>
      <c r="AQ58" s="104">
        <v>2.3E-2</v>
      </c>
      <c r="AR58" s="104">
        <v>7.0000000000000001E-3</v>
      </c>
      <c r="AS58" s="104">
        <v>1E-3</v>
      </c>
      <c r="AT58" s="104">
        <v>-8888</v>
      </c>
      <c r="AU58" s="104">
        <v>3.0000000000000001E-3</v>
      </c>
      <c r="AV58" s="104">
        <v>1E-3</v>
      </c>
      <c r="AW58" s="104">
        <v>2E-3</v>
      </c>
      <c r="AX58" s="104">
        <v>2E-3</v>
      </c>
      <c r="AY58" s="104">
        <v>-8888</v>
      </c>
      <c r="AZ58" s="104">
        <v>0.19400000000000001</v>
      </c>
      <c r="BA58" s="104">
        <v>5.5E-2</v>
      </c>
      <c r="BB58" s="104">
        <v>0.09</v>
      </c>
      <c r="BC58" s="104">
        <v>0.28399999999999997</v>
      </c>
      <c r="BD58" s="104">
        <v>0.14499999999999999</v>
      </c>
      <c r="BE58" s="104">
        <v>0.18099999999999999</v>
      </c>
      <c r="BF58" s="104">
        <v>0.33900000000000002</v>
      </c>
      <c r="BG58" s="104">
        <v>9.9000000000000005E-2</v>
      </c>
      <c r="BH58" s="115">
        <v>1.1499999999999999</v>
      </c>
      <c r="BI58" s="115">
        <v>0.62</v>
      </c>
      <c r="BJ58" s="115">
        <v>0.38</v>
      </c>
      <c r="BK58" s="115">
        <v>1.34</v>
      </c>
      <c r="BL58" s="115">
        <v>0.16</v>
      </c>
      <c r="BM58" s="115">
        <v>0.84</v>
      </c>
      <c r="BN58" s="115">
        <v>0.47</v>
      </c>
      <c r="BP58" s="2">
        <v>4</v>
      </c>
    </row>
    <row r="59" spans="1:70" s="91" customFormat="1" ht="14" hidden="1" customHeight="1" x14ac:dyDescent="0.2">
      <c r="A59" s="171" t="s">
        <v>329</v>
      </c>
      <c r="B59" s="2" t="s">
        <v>367</v>
      </c>
      <c r="C59" s="172" t="s">
        <v>331</v>
      </c>
      <c r="D59" s="195">
        <v>-9999</v>
      </c>
      <c r="E59" s="177" t="s">
        <v>273</v>
      </c>
      <c r="F59" s="177" t="s">
        <v>274</v>
      </c>
      <c r="G59" s="177" t="s">
        <v>376</v>
      </c>
      <c r="H59" s="171" t="s">
        <v>372</v>
      </c>
      <c r="I59" s="262">
        <v>2017</v>
      </c>
      <c r="J59" s="177">
        <v>1</v>
      </c>
      <c r="K59" s="177">
        <v>11</v>
      </c>
      <c r="L59" s="177">
        <v>11</v>
      </c>
      <c r="M59" s="262">
        <v>630</v>
      </c>
      <c r="N59" s="177">
        <v>37</v>
      </c>
      <c r="O59" s="177">
        <v>4200</v>
      </c>
      <c r="P59" s="283">
        <v>-146.345</v>
      </c>
      <c r="Q59" s="182" t="s">
        <v>395</v>
      </c>
      <c r="R59" s="283">
        <v>-72.343400000000003</v>
      </c>
      <c r="S59" s="177" t="s">
        <v>396</v>
      </c>
      <c r="T59" s="91" t="s">
        <v>324</v>
      </c>
      <c r="U59" s="261">
        <v>20</v>
      </c>
      <c r="V59" s="187">
        <v>15</v>
      </c>
      <c r="W59" s="26">
        <v>1.4</v>
      </c>
      <c r="X59" s="2">
        <v>1056</v>
      </c>
      <c r="Y59" s="247">
        <f t="shared" si="1"/>
        <v>1.056</v>
      </c>
      <c r="Z59" s="104">
        <v>0.151</v>
      </c>
      <c r="AA59" s="104">
        <v>6.0000000000000001E-3</v>
      </c>
      <c r="AB59" s="104">
        <v>0.03</v>
      </c>
      <c r="AC59" s="104">
        <v>6.0000000000000001E-3</v>
      </c>
      <c r="AD59" s="104">
        <v>3.0000000000000001E-3</v>
      </c>
      <c r="AE59" s="104">
        <v>0.03</v>
      </c>
      <c r="AF59" s="104">
        <v>1E-3</v>
      </c>
      <c r="AG59" s="104">
        <v>0.04</v>
      </c>
      <c r="AH59" s="104">
        <v>4.0000000000000001E-3</v>
      </c>
      <c r="AI59" s="104">
        <v>5.2999999999999999E-2</v>
      </c>
      <c r="AJ59" s="104">
        <v>2E-3</v>
      </c>
      <c r="AK59" s="104">
        <v>2E-3</v>
      </c>
      <c r="AL59" s="104">
        <v>0.13400000000000001</v>
      </c>
      <c r="AM59" s="104">
        <v>-8888</v>
      </c>
      <c r="AN59" s="104">
        <v>1.7000000000000001E-2</v>
      </c>
      <c r="AO59" s="104">
        <v>6.0000000000000001E-3</v>
      </c>
      <c r="AP59" s="104">
        <v>-8888</v>
      </c>
      <c r="AQ59" s="104">
        <v>2.3E-2</v>
      </c>
      <c r="AR59" s="104">
        <v>7.0000000000000001E-3</v>
      </c>
      <c r="AS59" s="104">
        <v>1E-3</v>
      </c>
      <c r="AT59" s="104">
        <v>-8888</v>
      </c>
      <c r="AU59" s="104">
        <v>3.0000000000000001E-3</v>
      </c>
      <c r="AV59" s="104">
        <v>1E-3</v>
      </c>
      <c r="AW59" s="104">
        <v>2E-3</v>
      </c>
      <c r="AX59" s="104">
        <v>2E-3</v>
      </c>
      <c r="AY59" s="104">
        <v>-8888</v>
      </c>
      <c r="AZ59" s="104">
        <v>0.187</v>
      </c>
      <c r="BA59" s="104">
        <v>5.2999999999999999E-2</v>
      </c>
      <c r="BB59" s="104">
        <v>8.7999999999999995E-2</v>
      </c>
      <c r="BC59" s="104">
        <v>0.27500000000000002</v>
      </c>
      <c r="BD59" s="104">
        <v>0.14099999999999999</v>
      </c>
      <c r="BE59" s="104">
        <v>0.17699999999999999</v>
      </c>
      <c r="BF59" s="104">
        <v>0.32800000000000001</v>
      </c>
      <c r="BG59" s="104">
        <v>9.7000000000000003E-2</v>
      </c>
      <c r="BH59" s="115">
        <v>1.17</v>
      </c>
      <c r="BI59" s="115">
        <v>0.62</v>
      </c>
      <c r="BJ59" s="115">
        <v>0.38</v>
      </c>
      <c r="BK59" s="115">
        <v>1.33</v>
      </c>
      <c r="BL59" s="115">
        <v>0.16</v>
      </c>
      <c r="BM59" s="115">
        <v>0.84</v>
      </c>
      <c r="BN59" s="115">
        <v>0.46</v>
      </c>
      <c r="BP59" s="2">
        <v>6</v>
      </c>
    </row>
    <row r="60" spans="1:70" s="245" customFormat="1" ht="14" customHeight="1" x14ac:dyDescent="0.2">
      <c r="A60" s="246"/>
      <c r="B60" s="247"/>
      <c r="C60" s="248"/>
      <c r="D60" s="249"/>
      <c r="E60" s="250"/>
      <c r="F60" s="250"/>
      <c r="G60" s="250"/>
      <c r="H60" s="246"/>
      <c r="I60" s="262">
        <v>2017</v>
      </c>
      <c r="J60" s="177">
        <v>1</v>
      </c>
      <c r="K60" s="177">
        <v>11</v>
      </c>
      <c r="L60" s="177">
        <v>11</v>
      </c>
      <c r="M60" s="262">
        <v>630</v>
      </c>
      <c r="N60" s="250" t="s">
        <v>461</v>
      </c>
      <c r="O60" s="177">
        <v>4200</v>
      </c>
      <c r="P60" s="283">
        <v>-146.345</v>
      </c>
      <c r="Q60" s="252"/>
      <c r="R60" s="283">
        <v>-72.343400000000003</v>
      </c>
      <c r="S60" s="250"/>
      <c r="T60" s="245" t="s">
        <v>450</v>
      </c>
      <c r="U60" s="261">
        <v>20</v>
      </c>
      <c r="V60" s="187">
        <v>15</v>
      </c>
      <c r="W60" s="26">
        <v>1.4</v>
      </c>
      <c r="X60" s="247">
        <f>MEDIAN(X58:X59)</f>
        <v>1057.5</v>
      </c>
      <c r="Y60" s="247">
        <f t="shared" si="1"/>
        <v>1.0575000000000001</v>
      </c>
      <c r="Z60" s="247">
        <f t="shared" ref="Z60" si="329">MEDIAN(Z58:Z59)</f>
        <v>0.1545</v>
      </c>
      <c r="AA60" s="247">
        <f t="shared" ref="AA60" si="330">MEDIAN(AA58:AA59)</f>
        <v>6.0000000000000001E-3</v>
      </c>
      <c r="AB60" s="247">
        <f t="shared" ref="AB60" si="331">MEDIAN(AB58:AB59)</f>
        <v>0.03</v>
      </c>
      <c r="AC60" s="247">
        <f t="shared" ref="AC60" si="332">MEDIAN(AC58:AC59)</f>
        <v>6.5000000000000006E-3</v>
      </c>
      <c r="AD60" s="247">
        <f t="shared" ref="AD60" si="333">MEDIAN(AD58:AD59)</f>
        <v>3.0000000000000001E-3</v>
      </c>
      <c r="AE60" s="247">
        <f t="shared" ref="AE60" si="334">MEDIAN(AE58:AE59)</f>
        <v>2.8999999999999998E-2</v>
      </c>
      <c r="AF60" s="247">
        <f t="shared" ref="AF60" si="335">MEDIAN(AF58:AF59)</f>
        <v>1E-3</v>
      </c>
      <c r="AG60" s="247">
        <f t="shared" ref="AG60" si="336">MEDIAN(AG58:AG59)</f>
        <v>4.0500000000000001E-2</v>
      </c>
      <c r="AH60" s="247">
        <f t="shared" ref="AH60" si="337">MEDIAN(AH58:AH59)</f>
        <v>4.0000000000000001E-3</v>
      </c>
      <c r="AI60" s="247">
        <f t="shared" ref="AI60" si="338">MEDIAN(AI58:AI59)</f>
        <v>5.5E-2</v>
      </c>
      <c r="AJ60" s="247">
        <f t="shared" ref="AJ60" si="339">MEDIAN(AJ58:AJ59)</f>
        <v>2E-3</v>
      </c>
      <c r="AK60" s="247">
        <f t="shared" ref="AK60" si="340">MEDIAN(AK58:AK59)</f>
        <v>2E-3</v>
      </c>
      <c r="AL60" s="247">
        <f t="shared" ref="AL60" si="341">MEDIAN(AL58:AL59)</f>
        <v>0.13900000000000001</v>
      </c>
      <c r="AM60" s="247">
        <f t="shared" ref="AM60" si="342">MEDIAN(AM58:AM59)</f>
        <v>-8888</v>
      </c>
      <c r="AN60" s="247">
        <f t="shared" ref="AN60" si="343">MEDIAN(AN58:AN59)</f>
        <v>1.55E-2</v>
      </c>
      <c r="AO60" s="247">
        <f t="shared" ref="AO60" si="344">MEDIAN(AO58:AO59)</f>
        <v>6.0000000000000001E-3</v>
      </c>
      <c r="AP60" s="247">
        <f t="shared" ref="AP60" si="345">MEDIAN(AP58:AP59)</f>
        <v>-8888</v>
      </c>
      <c r="AQ60" s="247">
        <f t="shared" ref="AQ60" si="346">MEDIAN(AQ58:AQ59)</f>
        <v>2.3E-2</v>
      </c>
      <c r="AR60" s="247">
        <f t="shared" ref="AR60" si="347">MEDIAN(AR58:AR59)</f>
        <v>7.0000000000000001E-3</v>
      </c>
      <c r="AS60" s="247">
        <f t="shared" ref="AS60" si="348">MEDIAN(AS58:AS59)</f>
        <v>1E-3</v>
      </c>
      <c r="AT60" s="247">
        <f t="shared" ref="AT60" si="349">MEDIAN(AT58:AT59)</f>
        <v>-8888</v>
      </c>
      <c r="AU60" s="247">
        <f t="shared" ref="AU60" si="350">MEDIAN(AU58:AU59)</f>
        <v>3.0000000000000001E-3</v>
      </c>
      <c r="AV60" s="247">
        <f t="shared" ref="AV60" si="351">MEDIAN(AV58:AV59)</f>
        <v>1E-3</v>
      </c>
      <c r="AW60" s="247">
        <f t="shared" ref="AW60" si="352">MEDIAN(AW58:AW59)</f>
        <v>2E-3</v>
      </c>
      <c r="AX60" s="247">
        <f t="shared" ref="AX60" si="353">MEDIAN(AX58:AX59)</f>
        <v>2E-3</v>
      </c>
      <c r="AY60" s="247">
        <f t="shared" ref="AY60" si="354">MEDIAN(AY58:AY59)</f>
        <v>-8888</v>
      </c>
      <c r="AZ60" s="247">
        <f t="shared" ref="AZ60" si="355">MEDIAN(AZ58:AZ59)</f>
        <v>0.1905</v>
      </c>
      <c r="BA60" s="247">
        <f t="shared" ref="BA60" si="356">MEDIAN(BA58:BA59)</f>
        <v>5.3999999999999999E-2</v>
      </c>
      <c r="BB60" s="247">
        <f t="shared" ref="BB60" si="357">MEDIAN(BB58:BB59)</f>
        <v>8.8999999999999996E-2</v>
      </c>
      <c r="BC60" s="247">
        <f t="shared" ref="BC60" si="358">MEDIAN(BC58:BC59)</f>
        <v>0.27949999999999997</v>
      </c>
      <c r="BD60" s="247">
        <f t="shared" ref="BD60" si="359">MEDIAN(BD58:BD59)</f>
        <v>0.14299999999999999</v>
      </c>
      <c r="BE60" s="247">
        <f t="shared" ref="BE60" si="360">MEDIAN(BE58:BE59)</f>
        <v>0.17899999999999999</v>
      </c>
      <c r="BF60" s="247">
        <f t="shared" ref="BF60" si="361">MEDIAN(BF58:BF59)</f>
        <v>0.33350000000000002</v>
      </c>
      <c r="BG60" s="247">
        <f t="shared" ref="BG60" si="362">MEDIAN(BG58:BG59)</f>
        <v>9.8000000000000004E-2</v>
      </c>
      <c r="BH60" s="247">
        <f t="shared" ref="BH60" si="363">MEDIAN(BH58:BH59)</f>
        <v>1.1599999999999999</v>
      </c>
      <c r="BI60" s="247">
        <f t="shared" ref="BI60" si="364">MEDIAN(BI58:BI59)</f>
        <v>0.62</v>
      </c>
      <c r="BJ60" s="247">
        <f t="shared" ref="BJ60" si="365">MEDIAN(BJ58:BJ59)</f>
        <v>0.38</v>
      </c>
      <c r="BK60" s="247">
        <f t="shared" ref="BK60" si="366">MEDIAN(BK58:BK59)</f>
        <v>1.335</v>
      </c>
      <c r="BL60" s="247">
        <f t="shared" ref="BL60" si="367">MEDIAN(BL58:BL59)</f>
        <v>0.16</v>
      </c>
      <c r="BM60" s="247">
        <f t="shared" ref="BM60" si="368">MEDIAN(BM58:BM59)</f>
        <v>0.84</v>
      </c>
      <c r="BN60" s="247">
        <f t="shared" ref="BN60" si="369">MEDIAN(BN58:BN59)</f>
        <v>0.46499999999999997</v>
      </c>
      <c r="BP60" s="247"/>
      <c r="BQ60" s="245">
        <v>2</v>
      </c>
      <c r="BR60" s="245">
        <v>6</v>
      </c>
    </row>
    <row r="61" spans="1:70" s="91" customFormat="1" ht="14" customHeight="1" x14ac:dyDescent="0.2">
      <c r="A61" s="171" t="s">
        <v>329</v>
      </c>
      <c r="B61" s="2" t="s">
        <v>368</v>
      </c>
      <c r="C61" s="172" t="s">
        <v>331</v>
      </c>
      <c r="D61" s="195">
        <v>-9999</v>
      </c>
      <c r="E61" s="177" t="s">
        <v>273</v>
      </c>
      <c r="F61" s="177" t="s">
        <v>274</v>
      </c>
      <c r="G61" s="177" t="s">
        <v>376</v>
      </c>
      <c r="H61" s="171" t="s">
        <v>372</v>
      </c>
      <c r="I61" s="261">
        <v>2017</v>
      </c>
      <c r="J61" s="2">
        <v>1</v>
      </c>
      <c r="K61" s="2">
        <v>12</v>
      </c>
      <c r="L61" s="2">
        <v>12</v>
      </c>
      <c r="M61" s="261">
        <v>1910</v>
      </c>
      <c r="N61" s="2">
        <v>38</v>
      </c>
      <c r="O61" s="2">
        <v>3541</v>
      </c>
      <c r="P61" s="283">
        <v>-157.01240000000001</v>
      </c>
      <c r="Q61" s="27" t="s">
        <v>397</v>
      </c>
      <c r="R61" s="283">
        <v>-75.635999999999996</v>
      </c>
      <c r="S61" s="2" t="s">
        <v>398</v>
      </c>
      <c r="T61" s="91" t="s">
        <v>325</v>
      </c>
      <c r="U61" s="261">
        <v>24</v>
      </c>
      <c r="V61" s="187">
        <v>7</v>
      </c>
      <c r="W61" s="26">
        <v>20</v>
      </c>
      <c r="X61" s="2">
        <v>1056</v>
      </c>
      <c r="Y61" s="247">
        <f t="shared" si="1"/>
        <v>1.056</v>
      </c>
      <c r="Z61" s="104">
        <v>1.226</v>
      </c>
      <c r="AA61" s="104">
        <v>2.5000000000000001E-2</v>
      </c>
      <c r="AB61" s="104">
        <v>0.67400000000000004</v>
      </c>
      <c r="AC61" s="104">
        <v>3.1E-2</v>
      </c>
      <c r="AD61" s="104">
        <v>1.9E-2</v>
      </c>
      <c r="AE61" s="104">
        <v>0.23</v>
      </c>
      <c r="AF61" s="104">
        <v>5.0000000000000001E-3</v>
      </c>
      <c r="AG61" s="104">
        <v>0.16700000000000001</v>
      </c>
      <c r="AH61" s="104">
        <v>3.0000000000000001E-3</v>
      </c>
      <c r="AI61" s="104">
        <v>1.5509999999999999</v>
      </c>
      <c r="AJ61" s="104">
        <v>4.0000000000000001E-3</v>
      </c>
      <c r="AK61" s="104">
        <v>6.0000000000000001E-3</v>
      </c>
      <c r="AL61" s="104">
        <v>0.96199999999999997</v>
      </c>
      <c r="AM61" s="104">
        <v>-8888</v>
      </c>
      <c r="AN61" s="104">
        <v>0.26400000000000001</v>
      </c>
      <c r="AO61" s="104">
        <v>2.5000000000000001E-2</v>
      </c>
      <c r="AP61" s="104">
        <v>-8888</v>
      </c>
      <c r="AQ61" s="104">
        <v>0.58599999999999997</v>
      </c>
      <c r="AR61" s="104">
        <v>8.7999999999999995E-2</v>
      </c>
      <c r="AS61" s="104">
        <v>-8888</v>
      </c>
      <c r="AT61" s="104">
        <v>6.0000000000000001E-3</v>
      </c>
      <c r="AU61" s="104">
        <v>8.9999999999999993E-3</v>
      </c>
      <c r="AV61" s="104">
        <v>0.124</v>
      </c>
      <c r="AW61" s="104">
        <v>1.073</v>
      </c>
      <c r="AX61" s="104">
        <v>-8888</v>
      </c>
      <c r="AY61" s="104">
        <v>-8888</v>
      </c>
      <c r="AZ61" s="104">
        <v>1.925</v>
      </c>
      <c r="BA61" s="104">
        <v>0.21199999999999999</v>
      </c>
      <c r="BB61" s="104">
        <v>1.804</v>
      </c>
      <c r="BC61" s="104">
        <v>3.7290000000000001</v>
      </c>
      <c r="BD61" s="104">
        <v>2.016</v>
      </c>
      <c r="BE61" s="104">
        <v>2.7149999999999999</v>
      </c>
      <c r="BF61" s="104">
        <v>3.9409999999999998</v>
      </c>
      <c r="BG61" s="104">
        <v>1.84</v>
      </c>
      <c r="BH61" s="115">
        <v>2.21</v>
      </c>
      <c r="BI61" s="115">
        <v>0.89</v>
      </c>
      <c r="BJ61" s="115">
        <v>0.11</v>
      </c>
      <c r="BK61" s="115">
        <v>0.95</v>
      </c>
      <c r="BL61" s="115">
        <v>0.05</v>
      </c>
      <c r="BM61" s="115">
        <v>0.95</v>
      </c>
      <c r="BN61" s="115">
        <v>0.31</v>
      </c>
      <c r="BP61" s="2">
        <v>2</v>
      </c>
      <c r="BQ61" s="91">
        <v>1</v>
      </c>
      <c r="BR61" s="91">
        <v>0</v>
      </c>
    </row>
    <row r="62" spans="1:70" s="91" customFormat="1" ht="14" hidden="1" customHeight="1" x14ac:dyDescent="0.2">
      <c r="A62" s="171" t="s">
        <v>329</v>
      </c>
      <c r="B62" s="2" t="s">
        <v>369</v>
      </c>
      <c r="C62" s="172" t="s">
        <v>331</v>
      </c>
      <c r="D62" s="195">
        <v>-9999</v>
      </c>
      <c r="E62" s="177" t="s">
        <v>273</v>
      </c>
      <c r="F62" s="177" t="s">
        <v>274</v>
      </c>
      <c r="G62" s="177" t="s">
        <v>376</v>
      </c>
      <c r="H62" s="171" t="s">
        <v>372</v>
      </c>
      <c r="I62" s="262">
        <v>2017</v>
      </c>
      <c r="J62" s="177">
        <v>1</v>
      </c>
      <c r="K62" s="177">
        <v>12</v>
      </c>
      <c r="L62" s="177">
        <v>12</v>
      </c>
      <c r="M62" s="262">
        <v>1910</v>
      </c>
      <c r="N62" s="177">
        <v>39</v>
      </c>
      <c r="O62" s="177">
        <v>3541</v>
      </c>
      <c r="P62" s="283">
        <v>-157.01240000000001</v>
      </c>
      <c r="Q62" s="182" t="s">
        <v>397</v>
      </c>
      <c r="R62" s="283">
        <v>-75.635999999999996</v>
      </c>
      <c r="S62" s="177" t="s">
        <v>398</v>
      </c>
      <c r="T62" s="91" t="s">
        <v>326</v>
      </c>
      <c r="U62" s="261">
        <v>24</v>
      </c>
      <c r="V62" s="187">
        <v>14</v>
      </c>
      <c r="W62" s="26">
        <v>2</v>
      </c>
      <c r="X62" s="2">
        <v>1059</v>
      </c>
      <c r="Y62" s="247">
        <f t="shared" si="1"/>
        <v>1.0589999999999999</v>
      </c>
      <c r="Z62" s="104">
        <v>1.6120000000000001</v>
      </c>
      <c r="AA62" s="104">
        <v>1.2999999999999999E-2</v>
      </c>
      <c r="AB62" s="104">
        <v>0.54700000000000004</v>
      </c>
      <c r="AC62" s="104">
        <v>0.06</v>
      </c>
      <c r="AD62" s="104">
        <v>0.01</v>
      </c>
      <c r="AE62" s="104">
        <v>9.1999999999999998E-2</v>
      </c>
      <c r="AF62" s="104">
        <v>8.0000000000000002E-3</v>
      </c>
      <c r="AG62" s="104">
        <v>0.57299999999999995</v>
      </c>
      <c r="AH62" s="104">
        <v>0.03</v>
      </c>
      <c r="AI62" s="104">
        <v>1.7789999999999999</v>
      </c>
      <c r="AJ62" s="104">
        <v>1.2E-2</v>
      </c>
      <c r="AK62" s="104">
        <v>6.0000000000000001E-3</v>
      </c>
      <c r="AL62" s="104">
        <v>1.427</v>
      </c>
      <c r="AM62" s="104">
        <v>-8888</v>
      </c>
      <c r="AN62" s="104">
        <v>0.185</v>
      </c>
      <c r="AO62" s="104">
        <v>1.2999999999999999E-2</v>
      </c>
      <c r="AP62" s="104">
        <v>-8888</v>
      </c>
      <c r="AQ62" s="104">
        <v>0.50900000000000001</v>
      </c>
      <c r="AR62" s="104">
        <v>3.7999999999999999E-2</v>
      </c>
      <c r="AS62" s="104">
        <v>2E-3</v>
      </c>
      <c r="AT62" s="104">
        <v>4.0000000000000001E-3</v>
      </c>
      <c r="AU62" s="104">
        <v>8.0000000000000002E-3</v>
      </c>
      <c r="AV62" s="104">
        <v>0.379</v>
      </c>
      <c r="AW62" s="104">
        <v>0.80500000000000005</v>
      </c>
      <c r="AX62" s="104">
        <v>-8888</v>
      </c>
      <c r="AY62" s="104">
        <v>-8888</v>
      </c>
      <c r="AZ62" s="104">
        <v>2.1720000000000002</v>
      </c>
      <c r="BA62" s="104">
        <v>0.67700000000000005</v>
      </c>
      <c r="BB62" s="104">
        <v>1.893</v>
      </c>
      <c r="BC62" s="104">
        <v>4.0650000000000004</v>
      </c>
      <c r="BD62" s="104">
        <v>2.57</v>
      </c>
      <c r="BE62" s="104">
        <v>3.13</v>
      </c>
      <c r="BF62" s="104">
        <v>4.742</v>
      </c>
      <c r="BG62" s="104">
        <v>1.92</v>
      </c>
      <c r="BH62" s="115">
        <v>1.94</v>
      </c>
      <c r="BI62" s="115">
        <v>0.74</v>
      </c>
      <c r="BJ62" s="115">
        <v>0.26</v>
      </c>
      <c r="BK62" s="115">
        <v>0.85</v>
      </c>
      <c r="BL62" s="115">
        <v>0.14000000000000001</v>
      </c>
      <c r="BM62" s="115">
        <v>0.86</v>
      </c>
      <c r="BN62" s="115">
        <v>0.34</v>
      </c>
      <c r="BP62" s="2">
        <v>4</v>
      </c>
    </row>
    <row r="63" spans="1:70" s="91" customFormat="1" ht="14" hidden="1" customHeight="1" x14ac:dyDescent="0.2">
      <c r="A63" s="171" t="s">
        <v>329</v>
      </c>
      <c r="B63" s="2" t="s">
        <v>370</v>
      </c>
      <c r="C63" s="172" t="s">
        <v>331</v>
      </c>
      <c r="D63" s="195">
        <v>-9999</v>
      </c>
      <c r="E63" s="177" t="s">
        <v>273</v>
      </c>
      <c r="F63" s="177" t="s">
        <v>274</v>
      </c>
      <c r="G63" s="177" t="s">
        <v>376</v>
      </c>
      <c r="H63" s="171" t="s">
        <v>372</v>
      </c>
      <c r="I63" s="262">
        <v>2017</v>
      </c>
      <c r="J63" s="177">
        <v>1</v>
      </c>
      <c r="K63" s="177">
        <v>12</v>
      </c>
      <c r="L63" s="177">
        <v>12</v>
      </c>
      <c r="M63" s="262">
        <v>1910</v>
      </c>
      <c r="N63" s="177">
        <v>40</v>
      </c>
      <c r="O63" s="177">
        <v>3541</v>
      </c>
      <c r="P63" s="283">
        <v>-157.01240000000001</v>
      </c>
      <c r="Q63" s="182" t="s">
        <v>397</v>
      </c>
      <c r="R63" s="283">
        <v>-75.635999999999996</v>
      </c>
      <c r="S63" s="177" t="s">
        <v>398</v>
      </c>
      <c r="T63" s="91" t="s">
        <v>327</v>
      </c>
      <c r="U63" s="261">
        <v>24</v>
      </c>
      <c r="V63" s="187">
        <v>14</v>
      </c>
      <c r="W63" s="26">
        <v>2</v>
      </c>
      <c r="X63" s="2">
        <v>1056</v>
      </c>
      <c r="Y63" s="247">
        <f t="shared" si="1"/>
        <v>1.056</v>
      </c>
      <c r="Z63" s="104">
        <v>1.512</v>
      </c>
      <c r="AA63" s="104">
        <v>1.2999999999999999E-2</v>
      </c>
      <c r="AB63" s="104">
        <v>0.53300000000000003</v>
      </c>
      <c r="AC63" s="104">
        <v>5.5E-2</v>
      </c>
      <c r="AD63" s="104">
        <v>8.9999999999999993E-3</v>
      </c>
      <c r="AE63" s="104">
        <v>8.4000000000000005E-2</v>
      </c>
      <c r="AF63" s="104">
        <v>7.0000000000000001E-3</v>
      </c>
      <c r="AG63" s="104">
        <v>0.505</v>
      </c>
      <c r="AH63" s="104">
        <v>2.8000000000000001E-2</v>
      </c>
      <c r="AI63" s="104">
        <v>1.6739999999999999</v>
      </c>
      <c r="AJ63" s="104">
        <v>1.2E-2</v>
      </c>
      <c r="AK63" s="104">
        <v>5.0000000000000001E-3</v>
      </c>
      <c r="AL63" s="104">
        <v>1.3720000000000001</v>
      </c>
      <c r="AM63" s="104">
        <v>-8888</v>
      </c>
      <c r="AN63" s="104">
        <v>0.14000000000000001</v>
      </c>
      <c r="AO63" s="104">
        <v>1.2999999999999999E-2</v>
      </c>
      <c r="AP63" s="104">
        <v>-8888</v>
      </c>
      <c r="AQ63" s="104">
        <v>0.496</v>
      </c>
      <c r="AR63" s="104">
        <v>3.6999999999999998E-2</v>
      </c>
      <c r="AS63" s="104">
        <v>2E-3</v>
      </c>
      <c r="AT63" s="104">
        <v>4.0000000000000001E-3</v>
      </c>
      <c r="AU63" s="104">
        <v>7.0000000000000001E-3</v>
      </c>
      <c r="AV63" s="104">
        <v>0.34899999999999998</v>
      </c>
      <c r="AW63" s="104">
        <v>0.85099999999999998</v>
      </c>
      <c r="AX63" s="104">
        <v>-8888</v>
      </c>
      <c r="AY63" s="104">
        <v>-8888</v>
      </c>
      <c r="AZ63" s="104">
        <v>2.0579999999999998</v>
      </c>
      <c r="BA63" s="104">
        <v>0.6</v>
      </c>
      <c r="BB63" s="104">
        <v>1.7789999999999999</v>
      </c>
      <c r="BC63" s="104">
        <v>3.8370000000000002</v>
      </c>
      <c r="BD63" s="104">
        <v>2.379</v>
      </c>
      <c r="BE63" s="104">
        <v>2.9249999999999998</v>
      </c>
      <c r="BF63" s="104">
        <v>4.4370000000000003</v>
      </c>
      <c r="BG63" s="104">
        <v>1.804</v>
      </c>
      <c r="BH63" s="115">
        <v>1.93</v>
      </c>
      <c r="BI63" s="115">
        <v>0.75</v>
      </c>
      <c r="BJ63" s="115">
        <v>0.25</v>
      </c>
      <c r="BK63" s="115">
        <v>0.87</v>
      </c>
      <c r="BL63" s="115">
        <v>0.14000000000000001</v>
      </c>
      <c r="BM63" s="115">
        <v>0.86</v>
      </c>
      <c r="BN63" s="115">
        <v>0.34</v>
      </c>
      <c r="BP63" s="2">
        <v>6</v>
      </c>
    </row>
    <row r="64" spans="1:70" s="245" customFormat="1" ht="14" customHeight="1" x14ac:dyDescent="0.2">
      <c r="A64" s="246"/>
      <c r="B64" s="247"/>
      <c r="C64" s="248"/>
      <c r="D64" s="249"/>
      <c r="E64" s="250"/>
      <c r="F64" s="250"/>
      <c r="G64" s="250"/>
      <c r="H64" s="246"/>
      <c r="I64" s="262">
        <v>2017</v>
      </c>
      <c r="J64" s="177">
        <v>1</v>
      </c>
      <c r="K64" s="177">
        <v>12</v>
      </c>
      <c r="L64" s="177">
        <v>12</v>
      </c>
      <c r="M64" s="262">
        <v>1910</v>
      </c>
      <c r="N64" s="250" t="s">
        <v>462</v>
      </c>
      <c r="O64" s="177">
        <v>3541</v>
      </c>
      <c r="P64" s="283">
        <v>-157.01240000000001</v>
      </c>
      <c r="Q64" s="252"/>
      <c r="R64" s="283">
        <v>-75.635999999999996</v>
      </c>
      <c r="S64" s="250"/>
      <c r="T64" s="245" t="s">
        <v>451</v>
      </c>
      <c r="U64" s="261">
        <v>24</v>
      </c>
      <c r="V64" s="187">
        <v>14</v>
      </c>
      <c r="W64" s="26">
        <v>2</v>
      </c>
      <c r="X64" s="247">
        <f>MEDIAN(X62:X63)</f>
        <v>1057.5</v>
      </c>
      <c r="Y64" s="247">
        <f t="shared" si="1"/>
        <v>1.0575000000000001</v>
      </c>
      <c r="Z64" s="247">
        <f t="shared" ref="Z64" si="370">MEDIAN(Z62:Z63)</f>
        <v>1.5620000000000001</v>
      </c>
      <c r="AA64" s="247">
        <f t="shared" ref="AA64" si="371">MEDIAN(AA62:AA63)</f>
        <v>1.2999999999999999E-2</v>
      </c>
      <c r="AB64" s="247">
        <f t="shared" ref="AB64" si="372">MEDIAN(AB62:AB63)</f>
        <v>0.54</v>
      </c>
      <c r="AC64" s="247">
        <f t="shared" ref="AC64" si="373">MEDIAN(AC62:AC63)</f>
        <v>5.7499999999999996E-2</v>
      </c>
      <c r="AD64" s="247">
        <f t="shared" ref="AD64" si="374">MEDIAN(AD62:AD63)</f>
        <v>9.4999999999999998E-3</v>
      </c>
      <c r="AE64" s="247">
        <f t="shared" ref="AE64" si="375">MEDIAN(AE62:AE63)</f>
        <v>8.7999999999999995E-2</v>
      </c>
      <c r="AF64" s="247">
        <f t="shared" ref="AF64" si="376">MEDIAN(AF62:AF63)</f>
        <v>7.4999999999999997E-3</v>
      </c>
      <c r="AG64" s="247">
        <f t="shared" ref="AG64" si="377">MEDIAN(AG62:AG63)</f>
        <v>0.53899999999999992</v>
      </c>
      <c r="AH64" s="247">
        <f t="shared" ref="AH64" si="378">MEDIAN(AH62:AH63)</f>
        <v>2.8999999999999998E-2</v>
      </c>
      <c r="AI64" s="247">
        <f t="shared" ref="AI64" si="379">MEDIAN(AI62:AI63)</f>
        <v>1.7264999999999999</v>
      </c>
      <c r="AJ64" s="247">
        <f t="shared" ref="AJ64" si="380">MEDIAN(AJ62:AJ63)</f>
        <v>1.2E-2</v>
      </c>
      <c r="AK64" s="247">
        <f t="shared" ref="AK64" si="381">MEDIAN(AK62:AK63)</f>
        <v>5.4999999999999997E-3</v>
      </c>
      <c r="AL64" s="247">
        <f t="shared" ref="AL64" si="382">MEDIAN(AL62:AL63)</f>
        <v>1.3995000000000002</v>
      </c>
      <c r="AM64" s="247">
        <f t="shared" ref="AM64" si="383">MEDIAN(AM62:AM63)</f>
        <v>-8888</v>
      </c>
      <c r="AN64" s="247">
        <f t="shared" ref="AN64" si="384">MEDIAN(AN62:AN63)</f>
        <v>0.16250000000000001</v>
      </c>
      <c r="AO64" s="247">
        <f t="shared" ref="AO64" si="385">MEDIAN(AO62:AO63)</f>
        <v>1.2999999999999999E-2</v>
      </c>
      <c r="AP64" s="247">
        <f t="shared" ref="AP64" si="386">MEDIAN(AP62:AP63)</f>
        <v>-8888</v>
      </c>
      <c r="AQ64" s="247">
        <f t="shared" ref="AQ64" si="387">MEDIAN(AQ62:AQ63)</f>
        <v>0.50249999999999995</v>
      </c>
      <c r="AR64" s="247">
        <f t="shared" ref="AR64" si="388">MEDIAN(AR62:AR63)</f>
        <v>3.7499999999999999E-2</v>
      </c>
      <c r="AS64" s="247">
        <f t="shared" ref="AS64" si="389">MEDIAN(AS62:AS63)</f>
        <v>2E-3</v>
      </c>
      <c r="AT64" s="247">
        <f t="shared" ref="AT64" si="390">MEDIAN(AT62:AT63)</f>
        <v>4.0000000000000001E-3</v>
      </c>
      <c r="AU64" s="247">
        <f t="shared" ref="AU64" si="391">MEDIAN(AU62:AU63)</f>
        <v>7.4999999999999997E-3</v>
      </c>
      <c r="AV64" s="247">
        <f t="shared" ref="AV64" si="392">MEDIAN(AV62:AV63)</f>
        <v>0.36399999999999999</v>
      </c>
      <c r="AW64" s="247">
        <f t="shared" ref="AW64" si="393">MEDIAN(AW62:AW63)</f>
        <v>0.82800000000000007</v>
      </c>
      <c r="AX64" s="247">
        <f t="shared" ref="AX64" si="394">MEDIAN(AX62:AX63)</f>
        <v>-8888</v>
      </c>
      <c r="AY64" s="247">
        <f t="shared" ref="AY64" si="395">MEDIAN(AY62:AY63)</f>
        <v>-8888</v>
      </c>
      <c r="AZ64" s="247">
        <f t="shared" ref="AZ64" si="396">MEDIAN(AZ62:AZ63)</f>
        <v>2.1150000000000002</v>
      </c>
      <c r="BA64" s="247">
        <f t="shared" ref="BA64" si="397">MEDIAN(BA62:BA63)</f>
        <v>0.63850000000000007</v>
      </c>
      <c r="BB64" s="247">
        <f t="shared" ref="BB64" si="398">MEDIAN(BB62:BB63)</f>
        <v>1.8359999999999999</v>
      </c>
      <c r="BC64" s="247">
        <f t="shared" ref="BC64" si="399">MEDIAN(BC62:BC63)</f>
        <v>3.9510000000000005</v>
      </c>
      <c r="BD64" s="247">
        <f t="shared" ref="BD64" si="400">MEDIAN(BD62:BD63)</f>
        <v>2.4744999999999999</v>
      </c>
      <c r="BE64" s="247">
        <f t="shared" ref="BE64" si="401">MEDIAN(BE62:BE63)</f>
        <v>3.0274999999999999</v>
      </c>
      <c r="BF64" s="247">
        <f t="shared" ref="BF64" si="402">MEDIAN(BF62:BF63)</f>
        <v>4.5895000000000001</v>
      </c>
      <c r="BG64" s="247">
        <f t="shared" ref="BG64" si="403">MEDIAN(BG62:BG63)</f>
        <v>1.8620000000000001</v>
      </c>
      <c r="BH64" s="247">
        <f t="shared" ref="BH64" si="404">MEDIAN(BH62:BH63)</f>
        <v>1.9350000000000001</v>
      </c>
      <c r="BI64" s="247">
        <f t="shared" ref="BI64" si="405">MEDIAN(BI62:BI63)</f>
        <v>0.745</v>
      </c>
      <c r="BJ64" s="247">
        <f t="shared" ref="BJ64" si="406">MEDIAN(BJ62:BJ63)</f>
        <v>0.255</v>
      </c>
      <c r="BK64" s="247">
        <f t="shared" ref="BK64" si="407">MEDIAN(BK62:BK63)</f>
        <v>0.86</v>
      </c>
      <c r="BL64" s="247">
        <f t="shared" ref="BL64" si="408">MEDIAN(BL62:BL63)</f>
        <v>0.14000000000000001</v>
      </c>
      <c r="BM64" s="247">
        <f t="shared" ref="BM64" si="409">MEDIAN(BM62:BM63)</f>
        <v>0.86</v>
      </c>
      <c r="BN64" s="247">
        <f t="shared" ref="BN64" si="410">MEDIAN(BN62:BN63)</f>
        <v>0.34</v>
      </c>
      <c r="BP64" s="247"/>
      <c r="BQ64" s="245">
        <v>2</v>
      </c>
      <c r="BR64" s="245">
        <v>6</v>
      </c>
    </row>
    <row r="65" spans="1:66" s="91" customFormat="1" ht="12.75" customHeight="1" x14ac:dyDescent="0.2">
      <c r="A65" s="65"/>
      <c r="B65" s="65"/>
      <c r="C65" s="65"/>
      <c r="D65" s="65"/>
      <c r="E65" s="65"/>
      <c r="F65" s="92"/>
      <c r="G65" s="65"/>
      <c r="H65" s="65"/>
      <c r="I65" s="264"/>
      <c r="J65" s="65"/>
      <c r="K65" s="65"/>
      <c r="L65" s="65"/>
      <c r="M65" s="264"/>
      <c r="N65" s="65"/>
      <c r="O65" s="65"/>
      <c r="P65" s="92"/>
      <c r="Q65" s="92"/>
      <c r="R65" s="92"/>
      <c r="S65" s="65"/>
      <c r="U65" s="264"/>
      <c r="V65" s="65"/>
      <c r="W65" s="65"/>
      <c r="X65" s="65"/>
      <c r="Y65" s="65"/>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4"/>
      <c r="BI65" s="94"/>
      <c r="BJ65" s="94"/>
      <c r="BK65" s="94"/>
      <c r="BL65" s="94"/>
      <c r="BM65" s="94"/>
      <c r="BN65" s="94"/>
    </row>
    <row r="66" spans="1:66" s="91" customFormat="1" ht="12.75" customHeight="1" x14ac:dyDescent="0.2">
      <c r="A66" s="65"/>
      <c r="B66" s="65"/>
      <c r="C66" s="65"/>
      <c r="D66" s="65"/>
      <c r="E66" s="65"/>
      <c r="F66" s="92"/>
      <c r="G66" s="65"/>
      <c r="H66" s="65"/>
      <c r="I66" s="264"/>
      <c r="J66" s="65"/>
      <c r="K66" s="65"/>
      <c r="L66" s="65"/>
      <c r="M66" s="264"/>
      <c r="N66" s="65"/>
      <c r="O66" s="65"/>
      <c r="P66" s="283">
        <f>MIN(P12:P64)</f>
        <v>-157.01240000000001</v>
      </c>
      <c r="Q66" s="283">
        <f t="shared" ref="Q66:R66" si="411">MIN(Q12:Q64)</f>
        <v>-9999</v>
      </c>
      <c r="R66" s="283">
        <f t="shared" si="411"/>
        <v>-75.635999999999996</v>
      </c>
      <c r="S66" s="65"/>
      <c r="U66" s="264"/>
      <c r="V66" s="65"/>
      <c r="W66" s="65"/>
      <c r="X66" s="65"/>
      <c r="Y66" s="65"/>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4"/>
      <c r="BI66" s="94"/>
      <c r="BJ66" s="94"/>
      <c r="BK66" s="94"/>
      <c r="BL66" s="94"/>
      <c r="BM66" s="94"/>
      <c r="BN66" s="94"/>
    </row>
    <row r="67" spans="1:66" s="95" customFormat="1" ht="12.75" customHeight="1" x14ac:dyDescent="0.15">
      <c r="E67" s="98"/>
      <c r="F67" s="99"/>
      <c r="I67" s="265"/>
      <c r="M67" s="298"/>
      <c r="N67" s="96"/>
      <c r="P67" s="283">
        <f>MAX(P12:P64)</f>
        <v>-64.180199999999999</v>
      </c>
      <c r="Q67" s="283"/>
      <c r="R67" s="283">
        <f>MAX(R12:R64)</f>
        <v>-57.3352</v>
      </c>
      <c r="S67" s="97"/>
      <c r="U67" s="265"/>
      <c r="AZ67" s="100"/>
      <c r="BA67" s="100"/>
      <c r="BB67" s="100"/>
      <c r="BC67" s="100"/>
      <c r="BD67" s="100"/>
      <c r="BE67" s="100"/>
      <c r="BF67" s="100"/>
      <c r="BG67" s="100"/>
    </row>
    <row r="68" spans="1:66" s="95" customFormat="1" ht="12.75" customHeight="1" x14ac:dyDescent="0.15">
      <c r="E68" s="98"/>
      <c r="F68" s="99"/>
      <c r="I68" s="265"/>
      <c r="M68" s="298"/>
      <c r="N68" s="96"/>
      <c r="P68" s="283"/>
      <c r="Q68" s="283"/>
      <c r="R68" s="283"/>
      <c r="S68" s="97"/>
      <c r="U68" s="265"/>
      <c r="AZ68" s="100"/>
      <c r="BA68" s="100"/>
      <c r="BB68" s="100"/>
      <c r="BC68" s="100"/>
      <c r="BD68" s="100"/>
      <c r="BE68" s="100"/>
      <c r="BF68" s="100"/>
      <c r="BG68" s="100"/>
    </row>
    <row r="69" spans="1:66" s="95" customFormat="1" ht="12.75" customHeight="1" x14ac:dyDescent="0.15">
      <c r="E69" s="98"/>
      <c r="F69" s="99"/>
      <c r="I69" s="265"/>
      <c r="M69" s="298"/>
      <c r="N69" s="96"/>
      <c r="P69" s="283"/>
      <c r="Q69" s="283"/>
      <c r="R69" s="283"/>
      <c r="S69" s="97"/>
      <c r="U69" s="265"/>
      <c r="AZ69" s="100"/>
      <c r="BA69" s="100"/>
      <c r="BB69" s="100"/>
      <c r="BC69" s="100"/>
      <c r="BD69" s="100"/>
      <c r="BE69" s="100"/>
      <c r="BF69" s="100"/>
      <c r="BG69" s="100"/>
    </row>
    <row r="70" spans="1:66" s="95" customFormat="1" ht="12.75" customHeight="1" x14ac:dyDescent="0.15">
      <c r="E70" s="98"/>
      <c r="F70" s="99"/>
      <c r="I70" s="265"/>
      <c r="M70" s="298"/>
      <c r="N70" s="96"/>
      <c r="P70" s="283"/>
      <c r="Q70" s="283"/>
      <c r="R70" s="283"/>
      <c r="S70" s="97"/>
      <c r="U70" s="265"/>
      <c r="AZ70" s="100"/>
      <c r="BA70" s="100"/>
      <c r="BB70" s="100"/>
      <c r="BC70" s="100"/>
      <c r="BD70" s="100"/>
      <c r="BE70" s="100"/>
      <c r="BF70" s="100"/>
      <c r="BG70" s="100"/>
    </row>
    <row r="71" spans="1:66" s="95" customFormat="1" ht="12.75" customHeight="1" x14ac:dyDescent="0.15">
      <c r="E71" s="98"/>
      <c r="F71" s="99"/>
      <c r="I71" s="265"/>
      <c r="M71" s="298"/>
      <c r="N71" s="96"/>
      <c r="P71" s="283"/>
      <c r="Q71" s="283"/>
      <c r="R71" s="283"/>
      <c r="S71" s="97"/>
      <c r="U71" s="265"/>
      <c r="AZ71" s="100"/>
      <c r="BA71" s="100"/>
      <c r="BB71" s="100"/>
      <c r="BC71" s="100"/>
      <c r="BD71" s="100"/>
      <c r="BE71" s="100"/>
      <c r="BF71" s="100"/>
      <c r="BG71" s="100"/>
    </row>
    <row r="72" spans="1:66" s="95" customFormat="1" ht="12.75" customHeight="1" x14ac:dyDescent="0.15">
      <c r="E72" s="98"/>
      <c r="F72" s="99"/>
      <c r="I72" s="265"/>
      <c r="M72" s="298"/>
      <c r="N72" s="96"/>
      <c r="P72" s="283"/>
      <c r="Q72" s="283"/>
      <c r="R72" s="283"/>
      <c r="S72" s="97"/>
      <c r="U72" s="265"/>
      <c r="AZ72" s="100"/>
      <c r="BA72" s="100"/>
      <c r="BB72" s="100"/>
      <c r="BC72" s="100"/>
      <c r="BD72" s="100"/>
      <c r="BE72" s="100"/>
      <c r="BF72" s="100"/>
      <c r="BG72" s="100"/>
    </row>
    <row r="73" spans="1:66" s="95" customFormat="1" ht="12.75" customHeight="1" x14ac:dyDescent="0.15">
      <c r="E73" s="98"/>
      <c r="F73" s="99"/>
      <c r="I73" s="265"/>
      <c r="M73" s="298"/>
      <c r="N73" s="96"/>
      <c r="P73" s="283"/>
      <c r="Q73" s="283"/>
      <c r="R73" s="283"/>
      <c r="S73" s="97"/>
      <c r="U73" s="265"/>
      <c r="AZ73" s="100"/>
      <c r="BA73" s="100"/>
      <c r="BB73" s="100"/>
      <c r="BC73" s="100"/>
      <c r="BD73" s="100"/>
      <c r="BE73" s="100"/>
      <c r="BF73" s="100"/>
      <c r="BG73" s="100"/>
    </row>
    <row r="74" spans="1:66" s="95" customFormat="1" ht="12.75" customHeight="1" x14ac:dyDescent="0.15">
      <c r="E74" s="98"/>
      <c r="F74" s="99"/>
      <c r="I74" s="265"/>
      <c r="M74" s="298"/>
      <c r="N74" s="96"/>
      <c r="P74" s="283"/>
      <c r="Q74" s="283"/>
      <c r="R74" s="283"/>
      <c r="S74" s="97"/>
      <c r="U74" s="265"/>
      <c r="AZ74" s="100"/>
      <c r="BA74" s="100"/>
      <c r="BB74" s="100"/>
      <c r="BC74" s="100"/>
      <c r="BD74" s="100"/>
      <c r="BE74" s="100"/>
      <c r="BF74" s="100"/>
      <c r="BG74" s="100"/>
    </row>
    <row r="75" spans="1:66" s="95" customFormat="1" ht="12.75" customHeight="1" x14ac:dyDescent="0.15">
      <c r="E75" s="98"/>
      <c r="F75" s="99"/>
      <c r="I75" s="265"/>
      <c r="M75" s="298"/>
      <c r="N75" s="96"/>
      <c r="P75" s="286"/>
      <c r="Q75" s="286"/>
      <c r="R75" s="286"/>
      <c r="S75" s="97"/>
      <c r="U75" s="265"/>
      <c r="AZ75" s="100"/>
      <c r="BA75" s="100"/>
      <c r="BB75" s="100"/>
      <c r="BC75" s="100"/>
      <c r="BD75" s="100"/>
      <c r="BE75" s="100"/>
      <c r="BF75" s="100"/>
      <c r="BG75" s="100"/>
    </row>
    <row r="76" spans="1:66" s="95" customFormat="1" ht="12.75" customHeight="1" x14ac:dyDescent="0.15">
      <c r="E76" s="98"/>
      <c r="F76" s="99"/>
      <c r="I76" s="265"/>
      <c r="M76" s="298"/>
      <c r="N76" s="96"/>
      <c r="P76" s="286"/>
      <c r="Q76" s="286"/>
      <c r="R76" s="286"/>
      <c r="S76" s="97"/>
      <c r="U76" s="265"/>
      <c r="AZ76" s="100"/>
      <c r="BA76" s="100"/>
      <c r="BB76" s="100"/>
      <c r="BC76" s="100"/>
      <c r="BD76" s="100"/>
      <c r="BE76" s="100"/>
      <c r="BF76" s="100"/>
      <c r="BG76" s="100"/>
    </row>
    <row r="77" spans="1:66" s="95" customFormat="1" ht="12.75" customHeight="1" x14ac:dyDescent="0.15">
      <c r="E77" s="98"/>
      <c r="F77" s="99"/>
      <c r="I77" s="265"/>
      <c r="M77" s="298"/>
      <c r="N77" s="96"/>
      <c r="P77" s="286"/>
      <c r="Q77" s="286"/>
      <c r="R77" s="286"/>
      <c r="S77" s="97"/>
      <c r="U77" s="265"/>
      <c r="AZ77" s="100"/>
      <c r="BA77" s="100"/>
      <c r="BB77" s="100"/>
      <c r="BC77" s="100"/>
      <c r="BD77" s="100"/>
      <c r="BE77" s="100"/>
      <c r="BF77" s="100"/>
      <c r="BG77" s="100"/>
    </row>
    <row r="78" spans="1:66" s="95" customFormat="1" ht="12.75" customHeight="1" x14ac:dyDescent="0.15">
      <c r="E78" s="98"/>
      <c r="F78" s="99"/>
      <c r="I78" s="265"/>
      <c r="M78" s="298"/>
      <c r="N78" s="96"/>
      <c r="P78" s="286"/>
      <c r="Q78" s="286"/>
      <c r="R78" s="286"/>
      <c r="S78" s="97"/>
      <c r="U78" s="265"/>
      <c r="AZ78" s="100"/>
      <c r="BA78" s="100"/>
      <c r="BB78" s="100"/>
      <c r="BC78" s="100"/>
      <c r="BD78" s="100"/>
      <c r="BE78" s="100"/>
      <c r="BF78" s="100"/>
      <c r="BG78" s="100"/>
    </row>
    <row r="79" spans="1:66" s="95" customFormat="1" ht="12.75" customHeight="1" x14ac:dyDescent="0.15">
      <c r="E79" s="98"/>
      <c r="F79" s="99"/>
      <c r="I79" s="265"/>
      <c r="M79" s="298"/>
      <c r="N79" s="96"/>
      <c r="P79" s="286"/>
      <c r="Q79" s="286"/>
      <c r="R79" s="286"/>
      <c r="S79" s="97"/>
      <c r="U79" s="265"/>
      <c r="AZ79" s="100"/>
      <c r="BA79" s="100"/>
      <c r="BB79" s="100"/>
      <c r="BC79" s="100"/>
      <c r="BD79" s="100"/>
      <c r="BE79" s="100"/>
      <c r="BF79" s="100"/>
      <c r="BG79" s="100"/>
    </row>
    <row r="80" spans="1:66" s="95" customFormat="1" ht="12.75" customHeight="1" x14ac:dyDescent="0.15">
      <c r="E80" s="98"/>
      <c r="F80" s="99"/>
      <c r="I80" s="265"/>
      <c r="M80" s="298"/>
      <c r="N80" s="96"/>
      <c r="P80" s="286"/>
      <c r="Q80" s="286"/>
      <c r="R80" s="286"/>
      <c r="S80" s="97"/>
      <c r="U80" s="265"/>
      <c r="AZ80" s="100"/>
      <c r="BA80" s="100"/>
      <c r="BB80" s="100"/>
      <c r="BC80" s="100"/>
      <c r="BD80" s="100"/>
      <c r="BE80" s="100"/>
      <c r="BF80" s="100"/>
      <c r="BG80" s="100"/>
    </row>
    <row r="81" spans="5:59" s="95" customFormat="1" ht="12.75" customHeight="1" x14ac:dyDescent="0.15">
      <c r="E81" s="98"/>
      <c r="F81" s="99"/>
      <c r="I81" s="265"/>
      <c r="M81" s="298"/>
      <c r="N81" s="96"/>
      <c r="P81" s="286"/>
      <c r="Q81" s="286"/>
      <c r="R81" s="286"/>
      <c r="S81" s="97"/>
      <c r="U81" s="265"/>
      <c r="AZ81" s="100"/>
      <c r="BA81" s="100"/>
      <c r="BB81" s="100"/>
      <c r="BC81" s="100"/>
      <c r="BD81" s="100"/>
      <c r="BE81" s="100"/>
      <c r="BF81" s="100"/>
      <c r="BG81" s="100"/>
    </row>
    <row r="82" spans="5:59" s="95" customFormat="1" ht="12.75" customHeight="1" x14ac:dyDescent="0.15">
      <c r="E82" s="98"/>
      <c r="F82" s="99"/>
      <c r="I82" s="265"/>
      <c r="M82" s="298"/>
      <c r="N82" s="96"/>
      <c r="P82" s="286"/>
      <c r="Q82" s="286"/>
      <c r="R82" s="286"/>
      <c r="S82" s="97"/>
      <c r="U82" s="265"/>
      <c r="AZ82" s="100"/>
      <c r="BA82" s="100"/>
      <c r="BB82" s="100"/>
      <c r="BC82" s="100"/>
      <c r="BD82" s="100"/>
      <c r="BE82" s="100"/>
      <c r="BF82" s="100"/>
      <c r="BG82" s="100"/>
    </row>
    <row r="83" spans="5:59" s="95" customFormat="1" ht="12.75" customHeight="1" x14ac:dyDescent="0.15">
      <c r="E83" s="98"/>
      <c r="F83" s="99"/>
      <c r="I83" s="265"/>
      <c r="M83" s="298"/>
      <c r="N83" s="96"/>
      <c r="P83" s="286"/>
      <c r="Q83" s="286"/>
      <c r="R83" s="286"/>
      <c r="S83" s="97"/>
      <c r="U83" s="265"/>
      <c r="AZ83" s="100"/>
      <c r="BA83" s="100"/>
      <c r="BB83" s="100"/>
      <c r="BC83" s="100"/>
      <c r="BD83" s="100"/>
      <c r="BE83" s="100"/>
      <c r="BF83" s="100"/>
      <c r="BG83" s="100"/>
    </row>
    <row r="84" spans="5:59" s="95" customFormat="1" ht="12.75" customHeight="1" x14ac:dyDescent="0.15">
      <c r="E84" s="98"/>
      <c r="F84" s="99"/>
      <c r="I84" s="265"/>
      <c r="M84" s="298"/>
      <c r="N84" s="96"/>
      <c r="P84" s="286"/>
      <c r="Q84" s="286"/>
      <c r="R84" s="286"/>
      <c r="S84" s="97"/>
      <c r="U84" s="265"/>
      <c r="AZ84" s="100"/>
      <c r="BA84" s="100"/>
      <c r="BB84" s="100"/>
      <c r="BC84" s="100"/>
      <c r="BD84" s="100"/>
      <c r="BE84" s="100"/>
      <c r="BF84" s="100"/>
      <c r="BG84" s="100"/>
    </row>
    <row r="85" spans="5:59" s="95" customFormat="1" ht="12.75" customHeight="1" x14ac:dyDescent="0.15">
      <c r="E85" s="98"/>
      <c r="F85" s="99"/>
      <c r="I85" s="265"/>
      <c r="M85" s="298"/>
      <c r="N85" s="96"/>
      <c r="P85" s="286"/>
      <c r="Q85" s="286"/>
      <c r="R85" s="286"/>
      <c r="S85" s="97"/>
      <c r="U85" s="265"/>
      <c r="AZ85" s="100"/>
      <c r="BA85" s="100"/>
      <c r="BB85" s="100"/>
      <c r="BC85" s="100"/>
      <c r="BD85" s="100"/>
      <c r="BE85" s="100"/>
      <c r="BF85" s="100"/>
      <c r="BG85" s="100"/>
    </row>
    <row r="86" spans="5:59" s="95" customFormat="1" ht="12.75" customHeight="1" x14ac:dyDescent="0.15">
      <c r="E86" s="98"/>
      <c r="F86" s="99"/>
      <c r="I86" s="265"/>
      <c r="M86" s="298"/>
      <c r="N86" s="96"/>
      <c r="P86" s="286"/>
      <c r="Q86" s="286"/>
      <c r="R86" s="286"/>
      <c r="S86" s="97"/>
      <c r="U86" s="265"/>
      <c r="AZ86" s="100"/>
      <c r="BA86" s="100"/>
      <c r="BB86" s="100"/>
      <c r="BC86" s="100"/>
      <c r="BD86" s="100"/>
      <c r="BE86" s="100"/>
      <c r="BF86" s="100"/>
      <c r="BG86" s="100"/>
    </row>
    <row r="87" spans="5:59" s="95" customFormat="1" ht="12.75" customHeight="1" x14ac:dyDescent="0.15">
      <c r="E87" s="98"/>
      <c r="F87" s="99"/>
      <c r="I87" s="265"/>
      <c r="M87" s="298"/>
      <c r="N87" s="96"/>
      <c r="P87" s="286"/>
      <c r="Q87" s="286"/>
      <c r="R87" s="286"/>
      <c r="S87" s="97"/>
      <c r="U87" s="265"/>
      <c r="AZ87" s="100"/>
      <c r="BA87" s="100"/>
      <c r="BB87" s="100"/>
      <c r="BC87" s="100"/>
      <c r="BD87" s="100"/>
      <c r="BE87" s="100"/>
      <c r="BF87" s="100"/>
      <c r="BG87" s="100"/>
    </row>
    <row r="88" spans="5:59" s="95" customFormat="1" ht="12.75" customHeight="1" x14ac:dyDescent="0.15">
      <c r="E88" s="98"/>
      <c r="F88" s="99"/>
      <c r="I88" s="265"/>
      <c r="M88" s="298"/>
      <c r="N88" s="96"/>
      <c r="P88" s="286"/>
      <c r="Q88" s="286"/>
      <c r="R88" s="286"/>
      <c r="S88" s="97"/>
      <c r="U88" s="265"/>
      <c r="AZ88" s="100"/>
      <c r="BA88" s="100"/>
      <c r="BB88" s="100"/>
      <c r="BC88" s="100"/>
      <c r="BD88" s="100"/>
      <c r="BE88" s="100"/>
      <c r="BF88" s="100"/>
      <c r="BG88" s="100"/>
    </row>
    <row r="89" spans="5:59" s="95" customFormat="1" ht="12.75" customHeight="1" x14ac:dyDescent="0.15">
      <c r="E89" s="98"/>
      <c r="F89" s="99"/>
      <c r="I89" s="265"/>
      <c r="M89" s="298"/>
      <c r="N89" s="96"/>
      <c r="P89" s="286"/>
      <c r="Q89" s="286"/>
      <c r="R89" s="286"/>
      <c r="S89" s="97"/>
      <c r="U89" s="265"/>
      <c r="AZ89" s="100"/>
      <c r="BA89" s="100"/>
      <c r="BB89" s="100"/>
      <c r="BC89" s="100"/>
      <c r="BD89" s="100"/>
      <c r="BE89" s="100"/>
      <c r="BF89" s="100"/>
      <c r="BG89" s="100"/>
    </row>
    <row r="90" spans="5:59" s="95" customFormat="1" ht="12.75" customHeight="1" x14ac:dyDescent="0.15">
      <c r="E90" s="98"/>
      <c r="F90" s="99"/>
      <c r="I90" s="265"/>
      <c r="M90" s="298"/>
      <c r="N90" s="96"/>
      <c r="P90" s="286"/>
      <c r="Q90" s="286"/>
      <c r="R90" s="286"/>
      <c r="S90" s="97"/>
      <c r="U90" s="265"/>
      <c r="AZ90" s="100"/>
      <c r="BA90" s="100"/>
      <c r="BB90" s="100"/>
      <c r="BC90" s="100"/>
      <c r="BD90" s="100"/>
      <c r="BE90" s="100"/>
      <c r="BF90" s="100"/>
      <c r="BG90" s="100"/>
    </row>
    <row r="91" spans="5:59" s="95" customFormat="1" ht="12.75" customHeight="1" x14ac:dyDescent="0.15">
      <c r="E91" s="98"/>
      <c r="F91" s="99"/>
      <c r="I91" s="265"/>
      <c r="M91" s="298"/>
      <c r="N91" s="96"/>
      <c r="P91" s="286"/>
      <c r="Q91" s="286"/>
      <c r="R91" s="286"/>
      <c r="S91" s="97"/>
      <c r="U91" s="265"/>
      <c r="AZ91" s="100"/>
      <c r="BA91" s="100"/>
      <c r="BB91" s="100"/>
      <c r="BC91" s="100"/>
      <c r="BD91" s="100"/>
      <c r="BE91" s="100"/>
      <c r="BF91" s="100"/>
      <c r="BG91" s="100"/>
    </row>
    <row r="92" spans="5:59" s="95" customFormat="1" ht="12.75" customHeight="1" x14ac:dyDescent="0.15">
      <c r="E92" s="98"/>
      <c r="F92" s="99"/>
      <c r="I92" s="265"/>
      <c r="M92" s="298"/>
      <c r="N92" s="96"/>
      <c r="P92" s="286"/>
      <c r="Q92" s="286"/>
      <c r="R92" s="286"/>
      <c r="S92" s="97"/>
      <c r="U92" s="265"/>
      <c r="AZ92" s="100"/>
      <c r="BA92" s="100"/>
      <c r="BB92" s="100"/>
      <c r="BC92" s="100"/>
      <c r="BD92" s="100"/>
      <c r="BE92" s="100"/>
      <c r="BF92" s="100"/>
      <c r="BG92" s="100"/>
    </row>
    <row r="93" spans="5:59" s="95" customFormat="1" ht="12.75" customHeight="1" x14ac:dyDescent="0.15">
      <c r="E93" s="98"/>
      <c r="F93" s="99"/>
      <c r="I93" s="265"/>
      <c r="M93" s="298"/>
      <c r="N93" s="96"/>
      <c r="P93" s="286"/>
      <c r="Q93" s="286"/>
      <c r="R93" s="286"/>
      <c r="S93" s="97"/>
      <c r="U93" s="265"/>
      <c r="AZ93" s="100"/>
      <c r="BA93" s="100"/>
      <c r="BB93" s="100"/>
      <c r="BC93" s="100"/>
      <c r="BD93" s="100"/>
      <c r="BE93" s="100"/>
      <c r="BF93" s="100"/>
      <c r="BG93" s="100"/>
    </row>
    <row r="94" spans="5:59" s="95" customFormat="1" ht="12.75" customHeight="1" x14ac:dyDescent="0.15">
      <c r="E94" s="98"/>
      <c r="F94" s="99"/>
      <c r="I94" s="265"/>
      <c r="M94" s="298"/>
      <c r="N94" s="96"/>
      <c r="P94" s="286"/>
      <c r="Q94" s="286"/>
      <c r="R94" s="286"/>
      <c r="S94" s="97"/>
      <c r="U94" s="265"/>
      <c r="AZ94" s="100"/>
      <c r="BA94" s="100"/>
      <c r="BB94" s="100"/>
      <c r="BC94" s="100"/>
      <c r="BD94" s="100"/>
      <c r="BE94" s="100"/>
      <c r="BF94" s="100"/>
      <c r="BG94" s="100"/>
    </row>
    <row r="95" spans="5:59" s="95" customFormat="1" ht="12.75" customHeight="1" x14ac:dyDescent="0.15">
      <c r="E95" s="98"/>
      <c r="F95" s="99"/>
      <c r="I95" s="265"/>
      <c r="M95" s="298"/>
      <c r="N95" s="96"/>
      <c r="P95" s="286"/>
      <c r="Q95" s="286"/>
      <c r="R95" s="286"/>
      <c r="S95" s="97"/>
      <c r="U95" s="265"/>
      <c r="AZ95" s="100"/>
      <c r="BA95" s="100"/>
      <c r="BB95" s="100"/>
      <c r="BC95" s="100"/>
      <c r="BD95" s="100"/>
      <c r="BE95" s="100"/>
      <c r="BF95" s="100"/>
      <c r="BG95" s="100"/>
    </row>
    <row r="96" spans="5:59" s="95" customFormat="1" ht="12.75" customHeight="1" x14ac:dyDescent="0.15">
      <c r="E96" s="98"/>
      <c r="F96" s="99"/>
      <c r="I96" s="265"/>
      <c r="M96" s="298"/>
      <c r="N96" s="96"/>
      <c r="P96" s="286"/>
      <c r="Q96" s="286"/>
      <c r="R96" s="286"/>
      <c r="S96" s="97"/>
      <c r="U96" s="265"/>
      <c r="AZ96" s="100"/>
      <c r="BA96" s="100"/>
      <c r="BB96" s="100"/>
      <c r="BC96" s="100"/>
      <c r="BD96" s="100"/>
      <c r="BE96" s="100"/>
      <c r="BF96" s="100"/>
      <c r="BG96" s="100"/>
    </row>
    <row r="97" spans="5:59" s="95" customFormat="1" ht="12.75" customHeight="1" x14ac:dyDescent="0.15">
      <c r="E97" s="98"/>
      <c r="F97" s="99"/>
      <c r="I97" s="265"/>
      <c r="M97" s="298"/>
      <c r="N97" s="96"/>
      <c r="P97" s="286"/>
      <c r="Q97" s="286"/>
      <c r="R97" s="286"/>
      <c r="S97" s="97"/>
      <c r="U97" s="265"/>
      <c r="AZ97" s="100"/>
      <c r="BA97" s="100"/>
      <c r="BB97" s="100"/>
      <c r="BC97" s="100"/>
      <c r="BD97" s="100"/>
      <c r="BE97" s="100"/>
      <c r="BF97" s="100"/>
      <c r="BG97" s="100"/>
    </row>
    <row r="98" spans="5:59" s="95" customFormat="1" ht="12.75" customHeight="1" x14ac:dyDescent="0.15">
      <c r="E98" s="98"/>
      <c r="F98" s="99"/>
      <c r="I98" s="265"/>
      <c r="M98" s="298"/>
      <c r="N98" s="96"/>
      <c r="P98" s="286"/>
      <c r="Q98" s="286"/>
      <c r="R98" s="286"/>
      <c r="S98" s="97"/>
      <c r="U98" s="265"/>
      <c r="AZ98" s="100"/>
      <c r="BA98" s="100"/>
      <c r="BB98" s="100"/>
      <c r="BC98" s="100"/>
      <c r="BD98" s="100"/>
      <c r="BE98" s="100"/>
      <c r="BF98" s="100"/>
      <c r="BG98" s="100"/>
    </row>
    <row r="99" spans="5:59" s="95" customFormat="1" ht="12.75" customHeight="1" x14ac:dyDescent="0.15">
      <c r="E99" s="98"/>
      <c r="F99" s="99"/>
      <c r="I99" s="265"/>
      <c r="M99" s="298"/>
      <c r="N99" s="96"/>
      <c r="P99" s="286"/>
      <c r="Q99" s="286"/>
      <c r="R99" s="286"/>
      <c r="S99" s="97"/>
      <c r="U99" s="265"/>
      <c r="AZ99" s="100"/>
      <c r="BA99" s="100"/>
      <c r="BB99" s="100"/>
      <c r="BC99" s="100"/>
      <c r="BD99" s="100"/>
      <c r="BE99" s="100"/>
      <c r="BF99" s="100"/>
      <c r="BG99" s="100"/>
    </row>
    <row r="100" spans="5:59" s="95" customFormat="1" ht="12.75" customHeight="1" x14ac:dyDescent="0.15">
      <c r="E100" s="98"/>
      <c r="F100" s="99"/>
      <c r="I100" s="265"/>
      <c r="M100" s="298"/>
      <c r="N100" s="96"/>
      <c r="P100" s="286"/>
      <c r="Q100" s="286"/>
      <c r="R100" s="286"/>
      <c r="S100" s="97"/>
      <c r="U100" s="265"/>
      <c r="AZ100" s="100"/>
      <c r="BA100" s="100"/>
      <c r="BB100" s="100"/>
      <c r="BC100" s="100"/>
      <c r="BD100" s="100"/>
      <c r="BE100" s="100"/>
      <c r="BF100" s="100"/>
      <c r="BG100" s="100"/>
    </row>
    <row r="101" spans="5:59" s="95" customFormat="1" ht="12.75" customHeight="1" x14ac:dyDescent="0.15">
      <c r="E101" s="98"/>
      <c r="F101" s="99"/>
      <c r="I101" s="265"/>
      <c r="M101" s="298"/>
      <c r="N101" s="96"/>
      <c r="P101" s="286"/>
      <c r="Q101" s="286"/>
      <c r="R101" s="286"/>
      <c r="S101" s="97"/>
      <c r="U101" s="265"/>
      <c r="AZ101" s="100"/>
      <c r="BA101" s="100"/>
      <c r="BB101" s="100"/>
      <c r="BC101" s="100"/>
      <c r="BD101" s="100"/>
      <c r="BE101" s="100"/>
      <c r="BF101" s="100"/>
      <c r="BG101" s="100"/>
    </row>
    <row r="102" spans="5:59" s="95" customFormat="1" ht="12.75" customHeight="1" x14ac:dyDescent="0.15">
      <c r="E102" s="98"/>
      <c r="F102" s="99"/>
      <c r="I102" s="265"/>
      <c r="M102" s="298"/>
      <c r="N102" s="96"/>
      <c r="P102" s="286"/>
      <c r="Q102" s="286"/>
      <c r="R102" s="286"/>
      <c r="S102" s="97"/>
      <c r="U102" s="265"/>
      <c r="AZ102" s="100"/>
      <c r="BA102" s="100"/>
      <c r="BB102" s="100"/>
      <c r="BC102" s="100"/>
      <c r="BD102" s="100"/>
      <c r="BE102" s="100"/>
      <c r="BF102" s="100"/>
      <c r="BG102" s="100"/>
    </row>
    <row r="103" spans="5:59" s="95" customFormat="1" ht="12.75" customHeight="1" x14ac:dyDescent="0.15">
      <c r="E103" s="98"/>
      <c r="F103" s="99"/>
      <c r="I103" s="265"/>
      <c r="M103" s="298"/>
      <c r="N103" s="96"/>
      <c r="P103" s="286"/>
      <c r="Q103" s="286"/>
      <c r="R103" s="286"/>
      <c r="S103" s="97"/>
      <c r="U103" s="265"/>
      <c r="AZ103" s="100"/>
      <c r="BA103" s="100"/>
      <c r="BB103" s="100"/>
      <c r="BC103" s="100"/>
      <c r="BD103" s="100"/>
      <c r="BE103" s="100"/>
      <c r="BF103" s="100"/>
      <c r="BG103" s="100"/>
    </row>
    <row r="104" spans="5:59" s="95" customFormat="1" ht="12.75" customHeight="1" x14ac:dyDescent="0.15">
      <c r="E104" s="98"/>
      <c r="F104" s="99"/>
      <c r="I104" s="265"/>
      <c r="M104" s="298"/>
      <c r="N104" s="96"/>
      <c r="P104" s="286"/>
      <c r="Q104" s="286"/>
      <c r="R104" s="286"/>
      <c r="S104" s="97"/>
      <c r="U104" s="265"/>
      <c r="AZ104" s="100"/>
      <c r="BA104" s="100"/>
      <c r="BB104" s="100"/>
      <c r="BC104" s="100"/>
      <c r="BD104" s="100"/>
      <c r="BE104" s="100"/>
      <c r="BF104" s="100"/>
      <c r="BG104" s="100"/>
    </row>
    <row r="105" spans="5:59" s="95" customFormat="1" ht="12.75" customHeight="1" x14ac:dyDescent="0.15">
      <c r="E105" s="98"/>
      <c r="F105" s="99"/>
      <c r="I105" s="265"/>
      <c r="M105" s="298"/>
      <c r="N105" s="96"/>
      <c r="P105" s="286"/>
      <c r="Q105" s="286"/>
      <c r="R105" s="286"/>
      <c r="S105" s="97"/>
      <c r="U105" s="265"/>
      <c r="AZ105" s="100"/>
      <c r="BA105" s="100"/>
      <c r="BB105" s="100"/>
      <c r="BC105" s="100"/>
      <c r="BD105" s="100"/>
      <c r="BE105" s="100"/>
      <c r="BF105" s="100"/>
      <c r="BG105" s="100"/>
    </row>
    <row r="106" spans="5:59" s="95" customFormat="1" ht="12.75" customHeight="1" x14ac:dyDescent="0.15">
      <c r="E106" s="98"/>
      <c r="F106" s="99"/>
      <c r="I106" s="265"/>
      <c r="M106" s="298"/>
      <c r="N106" s="96"/>
      <c r="P106" s="286"/>
      <c r="Q106" s="286"/>
      <c r="R106" s="286"/>
      <c r="S106" s="97"/>
      <c r="U106" s="265"/>
      <c r="AZ106" s="100"/>
      <c r="BA106" s="100"/>
      <c r="BB106" s="100"/>
      <c r="BC106" s="100"/>
      <c r="BD106" s="100"/>
      <c r="BE106" s="100"/>
      <c r="BF106" s="100"/>
      <c r="BG106" s="100"/>
    </row>
    <row r="107" spans="5:59" s="95" customFormat="1" ht="12.75" customHeight="1" x14ac:dyDescent="0.15">
      <c r="E107" s="98"/>
      <c r="F107" s="99"/>
      <c r="I107" s="265"/>
      <c r="M107" s="298"/>
      <c r="N107" s="96"/>
      <c r="P107" s="286"/>
      <c r="Q107" s="286"/>
      <c r="R107" s="286"/>
      <c r="S107" s="97"/>
      <c r="U107" s="265"/>
      <c r="AZ107" s="100"/>
      <c r="BA107" s="100"/>
      <c r="BB107" s="100"/>
      <c r="BC107" s="100"/>
      <c r="BD107" s="100"/>
      <c r="BE107" s="100"/>
      <c r="BF107" s="100"/>
      <c r="BG107" s="100"/>
    </row>
    <row r="108" spans="5:59" s="95" customFormat="1" ht="12.75" customHeight="1" x14ac:dyDescent="0.15">
      <c r="E108" s="98"/>
      <c r="F108" s="99"/>
      <c r="I108" s="265"/>
      <c r="M108" s="298"/>
      <c r="N108" s="96"/>
      <c r="P108" s="286"/>
      <c r="Q108" s="286"/>
      <c r="R108" s="286"/>
      <c r="S108" s="97"/>
      <c r="U108" s="265"/>
      <c r="AZ108" s="100"/>
      <c r="BA108" s="100"/>
      <c r="BB108" s="100"/>
      <c r="BC108" s="100"/>
      <c r="BD108" s="100"/>
      <c r="BE108" s="100"/>
      <c r="BF108" s="100"/>
      <c r="BG108" s="100"/>
    </row>
    <row r="109" spans="5:59" s="95" customFormat="1" ht="12.75" customHeight="1" x14ac:dyDescent="0.15">
      <c r="E109" s="98"/>
      <c r="F109" s="99"/>
      <c r="I109" s="265"/>
      <c r="M109" s="298"/>
      <c r="N109" s="96"/>
      <c r="P109" s="286"/>
      <c r="Q109" s="286"/>
      <c r="R109" s="286"/>
      <c r="S109" s="97"/>
      <c r="U109" s="265"/>
      <c r="AZ109" s="100"/>
      <c r="BA109" s="100"/>
      <c r="BB109" s="100"/>
      <c r="BC109" s="100"/>
      <c r="BD109" s="100"/>
      <c r="BE109" s="100"/>
      <c r="BF109" s="100"/>
      <c r="BG109" s="100"/>
    </row>
    <row r="110" spans="5:59" s="95" customFormat="1" ht="12.75" customHeight="1" x14ac:dyDescent="0.15">
      <c r="E110" s="98"/>
      <c r="F110" s="99"/>
      <c r="I110" s="265"/>
      <c r="M110" s="298"/>
      <c r="N110" s="96"/>
      <c r="P110" s="286"/>
      <c r="Q110" s="286"/>
      <c r="R110" s="286"/>
      <c r="S110" s="97"/>
      <c r="U110" s="265"/>
      <c r="AZ110" s="100"/>
      <c r="BA110" s="100"/>
      <c r="BB110" s="100"/>
      <c r="BC110" s="100"/>
      <c r="BD110" s="100"/>
      <c r="BE110" s="100"/>
      <c r="BF110" s="100"/>
      <c r="BG110" s="100"/>
    </row>
    <row r="111" spans="5:59" s="95" customFormat="1" ht="12.75" customHeight="1" x14ac:dyDescent="0.15">
      <c r="E111" s="98"/>
      <c r="F111" s="99"/>
      <c r="I111" s="265"/>
      <c r="M111" s="298"/>
      <c r="N111" s="96"/>
      <c r="P111" s="286"/>
      <c r="Q111" s="286"/>
      <c r="R111" s="286"/>
      <c r="S111" s="97"/>
      <c r="U111" s="265"/>
      <c r="AZ111" s="100"/>
      <c r="BA111" s="100"/>
      <c r="BB111" s="100"/>
      <c r="BC111" s="100"/>
      <c r="BD111" s="100"/>
      <c r="BE111" s="100"/>
      <c r="BF111" s="100"/>
      <c r="BG111" s="100"/>
    </row>
    <row r="112" spans="5:59" s="95" customFormat="1" ht="12.75" customHeight="1" x14ac:dyDescent="0.15">
      <c r="E112" s="98"/>
      <c r="F112" s="99"/>
      <c r="I112" s="265"/>
      <c r="M112" s="298"/>
      <c r="N112" s="96"/>
      <c r="P112" s="286"/>
      <c r="Q112" s="286"/>
      <c r="R112" s="286"/>
      <c r="S112" s="97"/>
      <c r="U112" s="265"/>
      <c r="AZ112" s="100"/>
      <c r="BA112" s="100"/>
      <c r="BB112" s="100"/>
      <c r="BC112" s="100"/>
      <c r="BD112" s="100"/>
      <c r="BE112" s="100"/>
      <c r="BF112" s="100"/>
      <c r="BG112" s="100"/>
    </row>
    <row r="113" spans="5:59" s="95" customFormat="1" ht="12.75" customHeight="1" x14ac:dyDescent="0.15">
      <c r="E113" s="98"/>
      <c r="F113" s="99"/>
      <c r="I113" s="265"/>
      <c r="M113" s="298"/>
      <c r="N113" s="96"/>
      <c r="P113" s="286"/>
      <c r="Q113" s="286"/>
      <c r="R113" s="286"/>
      <c r="S113" s="97"/>
      <c r="U113" s="265"/>
      <c r="AZ113" s="100"/>
      <c r="BA113" s="100"/>
      <c r="BB113" s="100"/>
      <c r="BC113" s="100"/>
      <c r="BD113" s="100"/>
      <c r="BE113" s="100"/>
      <c r="BF113" s="100"/>
      <c r="BG113" s="100"/>
    </row>
    <row r="114" spans="5:59" s="95" customFormat="1" ht="12.75" customHeight="1" x14ac:dyDescent="0.15">
      <c r="E114" s="98"/>
      <c r="F114" s="99"/>
      <c r="I114" s="265"/>
      <c r="M114" s="298"/>
      <c r="N114" s="96"/>
      <c r="P114" s="286"/>
      <c r="Q114" s="286"/>
      <c r="R114" s="286"/>
      <c r="S114" s="97"/>
      <c r="U114" s="265"/>
      <c r="AZ114" s="100"/>
      <c r="BA114" s="100"/>
      <c r="BB114" s="100"/>
      <c r="BC114" s="100"/>
      <c r="BD114" s="100"/>
      <c r="BE114" s="100"/>
      <c r="BF114" s="100"/>
      <c r="BG114" s="100"/>
    </row>
    <row r="115" spans="5:59" s="95" customFormat="1" ht="12.75" customHeight="1" x14ac:dyDescent="0.15">
      <c r="E115" s="98"/>
      <c r="F115" s="99"/>
      <c r="I115" s="265"/>
      <c r="M115" s="298"/>
      <c r="N115" s="96"/>
      <c r="P115" s="286"/>
      <c r="Q115" s="286"/>
      <c r="R115" s="286"/>
      <c r="S115" s="97"/>
      <c r="U115" s="265"/>
      <c r="AZ115" s="100"/>
      <c r="BA115" s="100"/>
      <c r="BB115" s="100"/>
      <c r="BC115" s="100"/>
      <c r="BD115" s="100"/>
      <c r="BE115" s="100"/>
      <c r="BF115" s="100"/>
      <c r="BG115" s="100"/>
    </row>
    <row r="116" spans="5:59" s="95" customFormat="1" ht="12.75" customHeight="1" x14ac:dyDescent="0.15">
      <c r="E116" s="98"/>
      <c r="F116" s="99"/>
      <c r="I116" s="265"/>
      <c r="M116" s="298"/>
      <c r="N116" s="96"/>
      <c r="P116" s="286"/>
      <c r="Q116" s="286"/>
      <c r="R116" s="286"/>
      <c r="S116" s="97"/>
      <c r="U116" s="265"/>
      <c r="AZ116" s="100"/>
      <c r="BA116" s="100"/>
      <c r="BB116" s="100"/>
      <c r="BC116" s="100"/>
      <c r="BD116" s="100"/>
      <c r="BE116" s="100"/>
      <c r="BF116" s="100"/>
      <c r="BG116" s="100"/>
    </row>
    <row r="117" spans="5:59" s="95" customFormat="1" ht="12.75" customHeight="1" x14ac:dyDescent="0.15">
      <c r="E117" s="98"/>
      <c r="F117" s="99"/>
      <c r="I117" s="265"/>
      <c r="M117" s="298"/>
      <c r="N117" s="96"/>
      <c r="P117" s="286"/>
      <c r="Q117" s="286"/>
      <c r="R117" s="286"/>
      <c r="S117" s="97"/>
      <c r="U117" s="265"/>
      <c r="AZ117" s="100"/>
      <c r="BA117" s="100"/>
      <c r="BB117" s="100"/>
      <c r="BC117" s="100"/>
      <c r="BD117" s="100"/>
      <c r="BE117" s="100"/>
      <c r="BF117" s="100"/>
      <c r="BG117" s="100"/>
    </row>
    <row r="118" spans="5:59" s="95" customFormat="1" ht="12.75" customHeight="1" x14ac:dyDescent="0.15">
      <c r="E118" s="98"/>
      <c r="F118" s="99"/>
      <c r="I118" s="265"/>
      <c r="M118" s="298"/>
      <c r="N118" s="96"/>
      <c r="P118" s="286"/>
      <c r="Q118" s="286"/>
      <c r="R118" s="286"/>
      <c r="S118" s="97"/>
      <c r="U118" s="265"/>
      <c r="AZ118" s="100"/>
      <c r="BA118" s="100"/>
      <c r="BB118" s="100"/>
      <c r="BC118" s="100"/>
      <c r="BD118" s="100"/>
      <c r="BE118" s="100"/>
      <c r="BF118" s="100"/>
      <c r="BG118" s="100"/>
    </row>
    <row r="119" spans="5:59" s="95" customFormat="1" ht="12.75" customHeight="1" x14ac:dyDescent="0.15">
      <c r="E119" s="98"/>
      <c r="F119" s="99"/>
      <c r="I119" s="265"/>
      <c r="M119" s="298"/>
      <c r="N119" s="96"/>
      <c r="P119" s="286"/>
      <c r="Q119" s="286"/>
      <c r="R119" s="286"/>
      <c r="S119" s="97"/>
      <c r="U119" s="265"/>
      <c r="AZ119" s="100"/>
      <c r="BA119" s="100"/>
      <c r="BB119" s="100"/>
      <c r="BC119" s="100"/>
      <c r="BD119" s="100"/>
      <c r="BE119" s="100"/>
      <c r="BF119" s="100"/>
      <c r="BG119" s="100"/>
    </row>
    <row r="120" spans="5:59" s="95" customFormat="1" ht="12.75" customHeight="1" x14ac:dyDescent="0.15">
      <c r="E120" s="98"/>
      <c r="F120" s="99"/>
      <c r="I120" s="265"/>
      <c r="M120" s="298"/>
      <c r="N120" s="96"/>
      <c r="P120" s="286"/>
      <c r="Q120" s="286"/>
      <c r="R120" s="286"/>
      <c r="S120" s="97"/>
      <c r="U120" s="265"/>
      <c r="AZ120" s="100"/>
      <c r="BA120" s="100"/>
      <c r="BB120" s="100"/>
      <c r="BC120" s="100"/>
      <c r="BD120" s="100"/>
      <c r="BE120" s="100"/>
      <c r="BF120" s="100"/>
      <c r="BG120" s="100"/>
    </row>
    <row r="121" spans="5:59" s="95" customFormat="1" ht="12.75" customHeight="1" x14ac:dyDescent="0.15">
      <c r="E121" s="98"/>
      <c r="F121" s="99"/>
      <c r="I121" s="265"/>
      <c r="M121" s="298"/>
      <c r="N121" s="96"/>
      <c r="P121" s="286"/>
      <c r="Q121" s="286"/>
      <c r="R121" s="286"/>
      <c r="S121" s="97"/>
      <c r="U121" s="265"/>
      <c r="AZ121" s="100"/>
      <c r="BA121" s="100"/>
      <c r="BB121" s="100"/>
      <c r="BC121" s="100"/>
      <c r="BD121" s="100"/>
      <c r="BE121" s="100"/>
      <c r="BF121" s="100"/>
      <c r="BG121" s="100"/>
    </row>
    <row r="122" spans="5:59" s="95" customFormat="1" ht="12.75" customHeight="1" x14ac:dyDescent="0.15">
      <c r="E122" s="98"/>
      <c r="F122" s="99"/>
      <c r="I122" s="265"/>
      <c r="M122" s="298"/>
      <c r="N122" s="96"/>
      <c r="P122" s="286"/>
      <c r="Q122" s="286"/>
      <c r="R122" s="286"/>
      <c r="S122" s="97"/>
      <c r="U122" s="265"/>
      <c r="AZ122" s="100"/>
      <c r="BA122" s="100"/>
      <c r="BB122" s="100"/>
      <c r="BC122" s="100"/>
      <c r="BD122" s="100"/>
      <c r="BE122" s="100"/>
      <c r="BF122" s="100"/>
      <c r="BG122" s="100"/>
    </row>
    <row r="123" spans="5:59" s="95" customFormat="1" ht="12.75" customHeight="1" x14ac:dyDescent="0.15">
      <c r="E123" s="98"/>
      <c r="F123" s="99"/>
      <c r="I123" s="265"/>
      <c r="M123" s="298"/>
      <c r="N123" s="96"/>
      <c r="P123" s="286"/>
      <c r="Q123" s="286"/>
      <c r="R123" s="286"/>
      <c r="S123" s="97"/>
      <c r="U123" s="265"/>
      <c r="AZ123" s="100"/>
      <c r="BA123" s="100"/>
      <c r="BB123" s="100"/>
      <c r="BC123" s="100"/>
      <c r="BD123" s="100"/>
      <c r="BE123" s="100"/>
      <c r="BF123" s="100"/>
      <c r="BG123" s="100"/>
    </row>
    <row r="124" spans="5:59" s="95" customFormat="1" ht="12.75" customHeight="1" x14ac:dyDescent="0.15">
      <c r="E124" s="98"/>
      <c r="F124" s="99"/>
      <c r="I124" s="265"/>
      <c r="M124" s="298"/>
      <c r="N124" s="96"/>
      <c r="P124" s="286"/>
      <c r="Q124" s="286"/>
      <c r="R124" s="286"/>
      <c r="S124" s="97"/>
      <c r="U124" s="265"/>
      <c r="AZ124" s="100"/>
      <c r="BA124" s="100"/>
      <c r="BB124" s="100"/>
      <c r="BC124" s="100"/>
      <c r="BD124" s="100"/>
      <c r="BE124" s="100"/>
      <c r="BF124" s="100"/>
      <c r="BG124" s="100"/>
    </row>
    <row r="125" spans="5:59" s="95" customFormat="1" ht="12.75" customHeight="1" x14ac:dyDescent="0.15">
      <c r="E125" s="98"/>
      <c r="F125" s="99"/>
      <c r="I125" s="265"/>
      <c r="M125" s="298"/>
      <c r="N125" s="96"/>
      <c r="P125" s="286"/>
      <c r="Q125" s="286"/>
      <c r="R125" s="286"/>
      <c r="S125" s="97"/>
      <c r="U125" s="265"/>
      <c r="AZ125" s="100"/>
      <c r="BA125" s="100"/>
      <c r="BB125" s="100"/>
      <c r="BC125" s="100"/>
      <c r="BD125" s="100"/>
      <c r="BE125" s="100"/>
      <c r="BF125" s="100"/>
      <c r="BG125" s="100"/>
    </row>
    <row r="126" spans="5:59" s="95" customFormat="1" ht="12.75" customHeight="1" x14ac:dyDescent="0.15">
      <c r="E126" s="98"/>
      <c r="F126" s="99"/>
      <c r="I126" s="265"/>
      <c r="M126" s="298"/>
      <c r="N126" s="96"/>
      <c r="P126" s="286"/>
      <c r="Q126" s="286"/>
      <c r="R126" s="286"/>
      <c r="S126" s="97"/>
      <c r="U126" s="265"/>
      <c r="AZ126" s="100"/>
      <c r="BA126" s="100"/>
      <c r="BB126" s="100"/>
      <c r="BC126" s="100"/>
      <c r="BD126" s="100"/>
      <c r="BE126" s="100"/>
      <c r="BF126" s="100"/>
      <c r="BG126" s="100"/>
    </row>
    <row r="127" spans="5:59" s="95" customFormat="1" ht="12.75" customHeight="1" x14ac:dyDescent="0.15">
      <c r="E127" s="98"/>
      <c r="F127" s="99"/>
      <c r="I127" s="265"/>
      <c r="M127" s="298"/>
      <c r="N127" s="96"/>
      <c r="P127" s="286"/>
      <c r="Q127" s="286"/>
      <c r="R127" s="286"/>
      <c r="S127" s="97"/>
      <c r="U127" s="265"/>
      <c r="AZ127" s="100"/>
      <c r="BA127" s="100"/>
      <c r="BB127" s="100"/>
      <c r="BC127" s="100"/>
      <c r="BD127" s="100"/>
      <c r="BE127" s="100"/>
      <c r="BF127" s="100"/>
      <c r="BG127" s="100"/>
    </row>
    <row r="128" spans="5:59" s="95" customFormat="1" ht="12.75" customHeight="1" x14ac:dyDescent="0.15">
      <c r="E128" s="98"/>
      <c r="F128" s="99"/>
      <c r="I128" s="265"/>
      <c r="M128" s="298"/>
      <c r="N128" s="96"/>
      <c r="P128" s="286"/>
      <c r="Q128" s="286"/>
      <c r="R128" s="286"/>
      <c r="S128" s="97"/>
      <c r="U128" s="265"/>
      <c r="AZ128" s="100"/>
      <c r="BA128" s="100"/>
      <c r="BB128" s="100"/>
      <c r="BC128" s="100"/>
      <c r="BD128" s="100"/>
      <c r="BE128" s="100"/>
      <c r="BF128" s="100"/>
      <c r="BG128" s="100"/>
    </row>
    <row r="129" spans="5:59" s="95" customFormat="1" ht="12.75" customHeight="1" x14ac:dyDescent="0.15">
      <c r="E129" s="98"/>
      <c r="F129" s="99"/>
      <c r="I129" s="265"/>
      <c r="M129" s="298"/>
      <c r="N129" s="96"/>
      <c r="P129" s="286"/>
      <c r="Q129" s="286"/>
      <c r="R129" s="286"/>
      <c r="S129" s="97"/>
      <c r="U129" s="265"/>
      <c r="AZ129" s="100"/>
      <c r="BA129" s="100"/>
      <c r="BB129" s="100"/>
      <c r="BC129" s="100"/>
      <c r="BD129" s="100"/>
      <c r="BE129" s="100"/>
      <c r="BF129" s="100"/>
      <c r="BG129" s="100"/>
    </row>
    <row r="130" spans="5:59" s="95" customFormat="1" ht="12.75" customHeight="1" x14ac:dyDescent="0.15">
      <c r="E130" s="98"/>
      <c r="F130" s="99"/>
      <c r="I130" s="265"/>
      <c r="M130" s="298"/>
      <c r="N130" s="96"/>
      <c r="P130" s="286"/>
      <c r="Q130" s="286"/>
      <c r="R130" s="286"/>
      <c r="S130" s="97"/>
      <c r="U130" s="265"/>
      <c r="AZ130" s="100"/>
      <c r="BA130" s="100"/>
      <c r="BB130" s="100"/>
      <c r="BC130" s="100"/>
      <c r="BD130" s="100"/>
      <c r="BE130" s="100"/>
      <c r="BF130" s="100"/>
      <c r="BG130" s="100"/>
    </row>
    <row r="131" spans="5:59" s="95" customFormat="1" ht="12.75" customHeight="1" x14ac:dyDescent="0.15">
      <c r="E131" s="98"/>
      <c r="F131" s="99"/>
      <c r="I131" s="265"/>
      <c r="M131" s="298"/>
      <c r="N131" s="96"/>
      <c r="P131" s="286"/>
      <c r="Q131" s="286"/>
      <c r="R131" s="286"/>
      <c r="S131" s="97"/>
      <c r="U131" s="265"/>
      <c r="AZ131" s="100"/>
      <c r="BA131" s="100"/>
      <c r="BB131" s="100"/>
      <c r="BC131" s="100"/>
      <c r="BD131" s="100"/>
      <c r="BE131" s="100"/>
      <c r="BF131" s="100"/>
      <c r="BG131" s="100"/>
    </row>
    <row r="132" spans="5:59" s="95" customFormat="1" ht="12.75" customHeight="1" x14ac:dyDescent="0.15">
      <c r="E132" s="98"/>
      <c r="F132" s="99"/>
      <c r="I132" s="265"/>
      <c r="M132" s="298"/>
      <c r="N132" s="96"/>
      <c r="P132" s="286"/>
      <c r="Q132" s="286"/>
      <c r="R132" s="286"/>
      <c r="S132" s="97"/>
      <c r="U132" s="265"/>
      <c r="AZ132" s="100"/>
      <c r="BA132" s="100"/>
      <c r="BB132" s="100"/>
      <c r="BC132" s="100"/>
      <c r="BD132" s="100"/>
      <c r="BE132" s="100"/>
      <c r="BF132" s="100"/>
      <c r="BG132" s="100"/>
    </row>
    <row r="133" spans="5:59" s="95" customFormat="1" ht="12.75" customHeight="1" x14ac:dyDescent="0.15">
      <c r="E133" s="98"/>
      <c r="F133" s="99"/>
      <c r="I133" s="265"/>
      <c r="M133" s="298"/>
      <c r="N133" s="96"/>
      <c r="P133" s="286"/>
      <c r="Q133" s="286"/>
      <c r="R133" s="286"/>
      <c r="S133" s="97"/>
      <c r="U133" s="265"/>
      <c r="AZ133" s="100"/>
      <c r="BA133" s="100"/>
      <c r="BB133" s="100"/>
      <c r="BC133" s="100"/>
      <c r="BD133" s="100"/>
      <c r="BE133" s="100"/>
      <c r="BF133" s="100"/>
      <c r="BG133" s="100"/>
    </row>
    <row r="134" spans="5:59" s="95" customFormat="1" ht="12.75" customHeight="1" x14ac:dyDescent="0.15">
      <c r="E134" s="98"/>
      <c r="F134" s="99"/>
      <c r="I134" s="265"/>
      <c r="M134" s="298"/>
      <c r="N134" s="96"/>
      <c r="P134" s="286"/>
      <c r="Q134" s="286"/>
      <c r="R134" s="286"/>
      <c r="S134" s="97"/>
      <c r="U134" s="265"/>
      <c r="AZ134" s="100"/>
      <c r="BA134" s="100"/>
      <c r="BB134" s="100"/>
      <c r="BC134" s="100"/>
      <c r="BD134" s="100"/>
      <c r="BE134" s="100"/>
      <c r="BF134" s="100"/>
      <c r="BG134" s="100"/>
    </row>
    <row r="135" spans="5:59" s="95" customFormat="1" ht="12.75" customHeight="1" x14ac:dyDescent="0.15">
      <c r="E135" s="98"/>
      <c r="F135" s="99"/>
      <c r="I135" s="265"/>
      <c r="M135" s="298"/>
      <c r="N135" s="96"/>
      <c r="P135" s="286"/>
      <c r="Q135" s="286"/>
      <c r="R135" s="286"/>
      <c r="S135" s="97"/>
      <c r="U135" s="265"/>
      <c r="AZ135" s="100"/>
      <c r="BA135" s="100"/>
      <c r="BB135" s="100"/>
      <c r="BC135" s="100"/>
      <c r="BD135" s="100"/>
      <c r="BE135" s="100"/>
      <c r="BF135" s="100"/>
      <c r="BG135" s="100"/>
    </row>
    <row r="136" spans="5:59" s="95" customFormat="1" ht="12.75" customHeight="1" x14ac:dyDescent="0.15">
      <c r="E136" s="98"/>
      <c r="F136" s="99"/>
      <c r="I136" s="265"/>
      <c r="M136" s="298"/>
      <c r="N136" s="96"/>
      <c r="P136" s="286"/>
      <c r="Q136" s="286"/>
      <c r="R136" s="286"/>
      <c r="S136" s="97"/>
      <c r="U136" s="265"/>
      <c r="AZ136" s="100"/>
      <c r="BA136" s="100"/>
      <c r="BB136" s="100"/>
      <c r="BC136" s="100"/>
      <c r="BD136" s="100"/>
      <c r="BE136" s="100"/>
      <c r="BF136" s="100"/>
      <c r="BG136" s="100"/>
    </row>
    <row r="137" spans="5:59" s="95" customFormat="1" ht="12.75" customHeight="1" x14ac:dyDescent="0.15">
      <c r="E137" s="98"/>
      <c r="F137" s="99"/>
      <c r="I137" s="265"/>
      <c r="M137" s="298"/>
      <c r="N137" s="96"/>
      <c r="P137" s="286"/>
      <c r="Q137" s="286"/>
      <c r="R137" s="286"/>
      <c r="S137" s="97"/>
      <c r="U137" s="265"/>
      <c r="AZ137" s="100"/>
      <c r="BA137" s="100"/>
      <c r="BB137" s="100"/>
      <c r="BC137" s="100"/>
      <c r="BD137" s="100"/>
      <c r="BE137" s="100"/>
      <c r="BF137" s="100"/>
      <c r="BG137" s="100"/>
    </row>
    <row r="138" spans="5:59" s="95" customFormat="1" ht="12.75" customHeight="1" x14ac:dyDescent="0.15">
      <c r="E138" s="98"/>
      <c r="F138" s="99"/>
      <c r="I138" s="265"/>
      <c r="M138" s="298"/>
      <c r="N138" s="96"/>
      <c r="P138" s="286"/>
      <c r="Q138" s="286"/>
      <c r="R138" s="286"/>
      <c r="S138" s="97"/>
      <c r="U138" s="265"/>
      <c r="AZ138" s="100"/>
      <c r="BA138" s="100"/>
      <c r="BB138" s="100"/>
      <c r="BC138" s="100"/>
      <c r="BD138" s="100"/>
      <c r="BE138" s="100"/>
      <c r="BF138" s="100"/>
      <c r="BG138" s="100"/>
    </row>
    <row r="139" spans="5:59" s="95" customFormat="1" ht="12.75" customHeight="1" x14ac:dyDescent="0.15">
      <c r="E139" s="98"/>
      <c r="F139" s="99"/>
      <c r="I139" s="265"/>
      <c r="M139" s="298"/>
      <c r="N139" s="96"/>
      <c r="P139" s="286"/>
      <c r="Q139" s="286"/>
      <c r="R139" s="286"/>
      <c r="S139" s="97"/>
      <c r="U139" s="265"/>
      <c r="AZ139" s="100"/>
      <c r="BA139" s="100"/>
      <c r="BB139" s="100"/>
      <c r="BC139" s="100"/>
      <c r="BD139" s="100"/>
      <c r="BE139" s="100"/>
      <c r="BF139" s="100"/>
      <c r="BG139" s="100"/>
    </row>
    <row r="140" spans="5:59" s="95" customFormat="1" ht="12.75" customHeight="1" x14ac:dyDescent="0.15">
      <c r="E140" s="98"/>
      <c r="F140" s="99"/>
      <c r="I140" s="265"/>
      <c r="M140" s="298"/>
      <c r="N140" s="96"/>
      <c r="P140" s="286"/>
      <c r="Q140" s="286"/>
      <c r="R140" s="286"/>
      <c r="S140" s="97"/>
      <c r="U140" s="265"/>
      <c r="AZ140" s="100"/>
      <c r="BA140" s="100"/>
      <c r="BB140" s="100"/>
      <c r="BC140" s="100"/>
      <c r="BD140" s="100"/>
      <c r="BE140" s="100"/>
      <c r="BF140" s="100"/>
      <c r="BG140" s="100"/>
    </row>
    <row r="141" spans="5:59" s="95" customFormat="1" ht="12.75" customHeight="1" x14ac:dyDescent="0.15">
      <c r="E141" s="98"/>
      <c r="F141" s="99"/>
      <c r="I141" s="265"/>
      <c r="M141" s="298"/>
      <c r="N141" s="96"/>
      <c r="P141" s="286"/>
      <c r="Q141" s="286"/>
      <c r="R141" s="286"/>
      <c r="S141" s="97"/>
      <c r="U141" s="265"/>
      <c r="AZ141" s="100"/>
      <c r="BA141" s="100"/>
      <c r="BB141" s="100"/>
      <c r="BC141" s="100"/>
      <c r="BD141" s="100"/>
      <c r="BE141" s="100"/>
      <c r="BF141" s="100"/>
      <c r="BG141" s="100"/>
    </row>
    <row r="142" spans="5:59" s="95" customFormat="1" ht="12.75" customHeight="1" x14ac:dyDescent="0.15">
      <c r="E142" s="98"/>
      <c r="F142" s="99"/>
      <c r="I142" s="265"/>
      <c r="M142" s="298"/>
      <c r="N142" s="96"/>
      <c r="P142" s="286"/>
      <c r="Q142" s="286"/>
      <c r="R142" s="286"/>
      <c r="S142" s="97"/>
      <c r="U142" s="265"/>
      <c r="AZ142" s="100"/>
      <c r="BA142" s="100"/>
      <c r="BB142" s="100"/>
      <c r="BC142" s="100"/>
      <c r="BD142" s="100"/>
      <c r="BE142" s="100"/>
      <c r="BF142" s="100"/>
      <c r="BG142" s="100"/>
    </row>
    <row r="143" spans="5:59" s="95" customFormat="1" ht="12.75" customHeight="1" x14ac:dyDescent="0.15">
      <c r="E143" s="98"/>
      <c r="F143" s="99"/>
      <c r="I143" s="265"/>
      <c r="M143" s="298"/>
      <c r="N143" s="96"/>
      <c r="P143" s="286"/>
      <c r="Q143" s="286"/>
      <c r="R143" s="286"/>
      <c r="S143" s="97"/>
      <c r="U143" s="265"/>
      <c r="AZ143" s="100"/>
      <c r="BA143" s="100"/>
      <c r="BB143" s="100"/>
      <c r="BC143" s="100"/>
      <c r="BD143" s="100"/>
      <c r="BE143" s="100"/>
      <c r="BF143" s="100"/>
      <c r="BG143" s="100"/>
    </row>
    <row r="144" spans="5:59" s="95" customFormat="1" ht="12.75" customHeight="1" x14ac:dyDescent="0.15">
      <c r="E144" s="98"/>
      <c r="F144" s="99"/>
      <c r="I144" s="265"/>
      <c r="M144" s="298"/>
      <c r="N144" s="96"/>
      <c r="P144" s="286"/>
      <c r="Q144" s="286"/>
      <c r="R144" s="286"/>
      <c r="S144" s="97"/>
      <c r="U144" s="265"/>
      <c r="AZ144" s="100"/>
      <c r="BA144" s="100"/>
      <c r="BB144" s="100"/>
      <c r="BC144" s="100"/>
      <c r="BD144" s="100"/>
      <c r="BE144" s="100"/>
      <c r="BF144" s="100"/>
      <c r="BG144" s="100"/>
    </row>
    <row r="145" spans="5:59" s="95" customFormat="1" ht="12.75" customHeight="1" x14ac:dyDescent="0.15">
      <c r="E145" s="98"/>
      <c r="F145" s="99"/>
      <c r="I145" s="265"/>
      <c r="M145" s="298"/>
      <c r="N145" s="96"/>
      <c r="P145" s="286"/>
      <c r="Q145" s="286"/>
      <c r="R145" s="286"/>
      <c r="S145" s="97"/>
      <c r="U145" s="265"/>
      <c r="AZ145" s="100"/>
      <c r="BA145" s="100"/>
      <c r="BB145" s="100"/>
      <c r="BC145" s="100"/>
      <c r="BD145" s="100"/>
      <c r="BE145" s="100"/>
      <c r="BF145" s="100"/>
      <c r="BG145" s="100"/>
    </row>
    <row r="146" spans="5:59" s="95" customFormat="1" ht="12.75" customHeight="1" x14ac:dyDescent="0.15">
      <c r="E146" s="98"/>
      <c r="F146" s="99"/>
      <c r="I146" s="265"/>
      <c r="M146" s="298"/>
      <c r="N146" s="96"/>
      <c r="P146" s="286"/>
      <c r="Q146" s="286"/>
      <c r="R146" s="286"/>
      <c r="S146" s="97"/>
      <c r="U146" s="265"/>
      <c r="AZ146" s="100"/>
      <c r="BA146" s="100"/>
      <c r="BB146" s="100"/>
      <c r="BC146" s="100"/>
      <c r="BD146" s="100"/>
      <c r="BE146" s="100"/>
      <c r="BF146" s="100"/>
      <c r="BG146" s="100"/>
    </row>
    <row r="147" spans="5:59" s="95" customFormat="1" ht="12.75" customHeight="1" x14ac:dyDescent="0.15">
      <c r="E147" s="98"/>
      <c r="F147" s="99"/>
      <c r="I147" s="265"/>
      <c r="M147" s="298"/>
      <c r="N147" s="96"/>
      <c r="P147" s="286"/>
      <c r="Q147" s="286"/>
      <c r="R147" s="286"/>
      <c r="S147" s="97"/>
      <c r="U147" s="265"/>
      <c r="AZ147" s="100"/>
      <c r="BA147" s="100"/>
      <c r="BB147" s="100"/>
      <c r="BC147" s="100"/>
      <c r="BD147" s="100"/>
      <c r="BE147" s="100"/>
      <c r="BF147" s="100"/>
      <c r="BG147" s="100"/>
    </row>
    <row r="148" spans="5:59" s="95" customFormat="1" ht="12.75" customHeight="1" x14ac:dyDescent="0.15">
      <c r="E148" s="98"/>
      <c r="F148" s="99"/>
      <c r="I148" s="265"/>
      <c r="M148" s="298"/>
      <c r="N148" s="96"/>
      <c r="P148" s="286"/>
      <c r="Q148" s="286"/>
      <c r="R148" s="286"/>
      <c r="S148" s="97"/>
      <c r="U148" s="265"/>
      <c r="AZ148" s="100"/>
      <c r="BA148" s="100"/>
      <c r="BB148" s="100"/>
      <c r="BC148" s="100"/>
      <c r="BD148" s="100"/>
      <c r="BE148" s="100"/>
      <c r="BF148" s="100"/>
      <c r="BG148" s="100"/>
    </row>
    <row r="149" spans="5:59" s="95" customFormat="1" ht="12.75" customHeight="1" x14ac:dyDescent="0.15">
      <c r="E149" s="98"/>
      <c r="F149" s="99"/>
      <c r="I149" s="265"/>
      <c r="M149" s="298"/>
      <c r="N149" s="96"/>
      <c r="P149" s="286"/>
      <c r="Q149" s="286"/>
      <c r="R149" s="286"/>
      <c r="S149" s="97"/>
      <c r="U149" s="265"/>
      <c r="AZ149" s="100"/>
      <c r="BA149" s="100"/>
      <c r="BB149" s="100"/>
      <c r="BC149" s="100"/>
      <c r="BD149" s="100"/>
      <c r="BE149" s="100"/>
      <c r="BF149" s="100"/>
      <c r="BG149" s="100"/>
    </row>
    <row r="150" spans="5:59" s="95" customFormat="1" ht="12.75" customHeight="1" x14ac:dyDescent="0.15">
      <c r="E150" s="98"/>
      <c r="F150" s="99"/>
      <c r="I150" s="265"/>
      <c r="M150" s="298"/>
      <c r="N150" s="96"/>
      <c r="P150" s="286"/>
      <c r="Q150" s="286"/>
      <c r="R150" s="286"/>
      <c r="S150" s="97"/>
      <c r="U150" s="265"/>
      <c r="AZ150" s="100"/>
      <c r="BA150" s="100"/>
      <c r="BB150" s="100"/>
      <c r="BC150" s="100"/>
      <c r="BD150" s="100"/>
      <c r="BE150" s="100"/>
      <c r="BF150" s="100"/>
      <c r="BG150" s="100"/>
    </row>
    <row r="151" spans="5:59" s="95" customFormat="1" ht="12.75" customHeight="1" x14ac:dyDescent="0.15">
      <c r="E151" s="98"/>
      <c r="F151" s="99"/>
      <c r="I151" s="265"/>
      <c r="M151" s="298"/>
      <c r="N151" s="96"/>
      <c r="P151" s="286"/>
      <c r="Q151" s="286"/>
      <c r="R151" s="286"/>
      <c r="S151" s="97"/>
      <c r="U151" s="265"/>
      <c r="AZ151" s="100"/>
      <c r="BA151" s="100"/>
      <c r="BB151" s="100"/>
      <c r="BC151" s="100"/>
      <c r="BD151" s="100"/>
      <c r="BE151" s="100"/>
      <c r="BF151" s="100"/>
      <c r="BG151" s="100"/>
    </row>
    <row r="152" spans="5:59" s="95" customFormat="1" ht="12.75" customHeight="1" x14ac:dyDescent="0.15">
      <c r="E152" s="98"/>
      <c r="F152" s="99"/>
      <c r="I152" s="265"/>
      <c r="M152" s="298"/>
      <c r="N152" s="96"/>
      <c r="P152" s="286"/>
      <c r="Q152" s="286"/>
      <c r="R152" s="286"/>
      <c r="S152" s="97"/>
      <c r="U152" s="265"/>
      <c r="AZ152" s="100"/>
      <c r="BA152" s="100"/>
      <c r="BB152" s="100"/>
      <c r="BC152" s="100"/>
      <c r="BD152" s="100"/>
      <c r="BE152" s="100"/>
      <c r="BF152" s="100"/>
      <c r="BG152" s="100"/>
    </row>
    <row r="153" spans="5:59" s="95" customFormat="1" ht="12.75" customHeight="1" x14ac:dyDescent="0.15">
      <c r="E153" s="98"/>
      <c r="F153" s="99"/>
      <c r="I153" s="265"/>
      <c r="M153" s="298"/>
      <c r="N153" s="96"/>
      <c r="P153" s="286"/>
      <c r="Q153" s="286"/>
      <c r="R153" s="286"/>
      <c r="S153" s="97"/>
      <c r="U153" s="265"/>
      <c r="AZ153" s="100"/>
      <c r="BA153" s="100"/>
      <c r="BB153" s="100"/>
      <c r="BC153" s="100"/>
      <c r="BD153" s="100"/>
      <c r="BE153" s="100"/>
      <c r="BF153" s="100"/>
      <c r="BG153" s="100"/>
    </row>
    <row r="154" spans="5:59" s="95" customFormat="1" ht="12.75" customHeight="1" x14ac:dyDescent="0.15">
      <c r="E154" s="98"/>
      <c r="F154" s="99"/>
      <c r="I154" s="265"/>
      <c r="M154" s="298"/>
      <c r="N154" s="96"/>
      <c r="P154" s="286"/>
      <c r="Q154" s="286"/>
      <c r="R154" s="286"/>
      <c r="S154" s="97"/>
      <c r="U154" s="265"/>
      <c r="AZ154" s="100"/>
      <c r="BA154" s="100"/>
      <c r="BB154" s="100"/>
      <c r="BC154" s="100"/>
      <c r="BD154" s="100"/>
      <c r="BE154" s="100"/>
      <c r="BF154" s="100"/>
      <c r="BG154" s="100"/>
    </row>
    <row r="155" spans="5:59" s="95" customFormat="1" ht="12.75" customHeight="1" x14ac:dyDescent="0.15">
      <c r="E155" s="98"/>
      <c r="F155" s="99"/>
      <c r="I155" s="265"/>
      <c r="M155" s="298"/>
      <c r="N155" s="96"/>
      <c r="P155" s="286"/>
      <c r="Q155" s="286"/>
      <c r="R155" s="286"/>
      <c r="S155" s="97"/>
      <c r="U155" s="265"/>
      <c r="AZ155" s="100"/>
      <c r="BA155" s="100"/>
      <c r="BB155" s="100"/>
      <c r="BC155" s="100"/>
      <c r="BD155" s="100"/>
      <c r="BE155" s="100"/>
      <c r="BF155" s="100"/>
      <c r="BG155" s="100"/>
    </row>
    <row r="156" spans="5:59" s="95" customFormat="1" ht="12.75" customHeight="1" x14ac:dyDescent="0.15">
      <c r="E156" s="98"/>
      <c r="F156" s="99"/>
      <c r="I156" s="265"/>
      <c r="M156" s="298"/>
      <c r="N156" s="96"/>
      <c r="P156" s="286"/>
      <c r="Q156" s="286"/>
      <c r="R156" s="286"/>
      <c r="S156" s="97"/>
      <c r="U156" s="265"/>
      <c r="AZ156" s="100"/>
      <c r="BA156" s="100"/>
      <c r="BB156" s="100"/>
      <c r="BC156" s="100"/>
      <c r="BD156" s="100"/>
      <c r="BE156" s="100"/>
      <c r="BF156" s="100"/>
      <c r="BG156" s="100"/>
    </row>
    <row r="157" spans="5:59" s="95" customFormat="1" ht="12.75" customHeight="1" x14ac:dyDescent="0.15">
      <c r="E157" s="98"/>
      <c r="F157" s="99"/>
      <c r="I157" s="265"/>
      <c r="M157" s="298"/>
      <c r="N157" s="96"/>
      <c r="P157" s="286"/>
      <c r="Q157" s="286"/>
      <c r="R157" s="286"/>
      <c r="S157" s="97"/>
      <c r="U157" s="265"/>
      <c r="AZ157" s="100"/>
      <c r="BA157" s="100"/>
      <c r="BB157" s="100"/>
      <c r="BC157" s="100"/>
      <c r="BD157" s="100"/>
      <c r="BE157" s="100"/>
      <c r="BF157" s="100"/>
      <c r="BG157" s="100"/>
    </row>
    <row r="158" spans="5:59" s="95" customFormat="1" ht="12.75" customHeight="1" x14ac:dyDescent="0.15">
      <c r="E158" s="98"/>
      <c r="F158" s="99"/>
      <c r="I158" s="265"/>
      <c r="M158" s="298"/>
      <c r="N158" s="96"/>
      <c r="P158" s="286"/>
      <c r="Q158" s="286"/>
      <c r="R158" s="286"/>
      <c r="S158" s="97"/>
      <c r="U158" s="265"/>
      <c r="AZ158" s="100"/>
      <c r="BA158" s="100"/>
      <c r="BB158" s="100"/>
      <c r="BC158" s="100"/>
      <c r="BD158" s="100"/>
      <c r="BE158" s="100"/>
      <c r="BF158" s="100"/>
      <c r="BG158" s="100"/>
    </row>
    <row r="159" spans="5:59" s="95" customFormat="1" ht="12.75" customHeight="1" x14ac:dyDescent="0.15">
      <c r="E159" s="98"/>
      <c r="F159" s="99"/>
      <c r="I159" s="265"/>
      <c r="M159" s="298"/>
      <c r="N159" s="96"/>
      <c r="P159" s="286"/>
      <c r="Q159" s="286"/>
      <c r="R159" s="286"/>
      <c r="S159" s="97"/>
      <c r="U159" s="265"/>
      <c r="AZ159" s="100"/>
      <c r="BA159" s="100"/>
      <c r="BB159" s="100"/>
      <c r="BC159" s="100"/>
      <c r="BD159" s="100"/>
      <c r="BE159" s="100"/>
      <c r="BF159" s="100"/>
      <c r="BG159" s="100"/>
    </row>
    <row r="160" spans="5:59" s="95" customFormat="1" ht="12.75" customHeight="1" x14ac:dyDescent="0.15">
      <c r="E160" s="98"/>
      <c r="F160" s="99"/>
      <c r="I160" s="265"/>
      <c r="M160" s="298"/>
      <c r="N160" s="96"/>
      <c r="P160" s="286"/>
      <c r="Q160" s="286"/>
      <c r="R160" s="286"/>
      <c r="S160" s="97"/>
      <c r="U160" s="265"/>
      <c r="AZ160" s="100"/>
      <c r="BA160" s="100"/>
      <c r="BB160" s="100"/>
      <c r="BC160" s="100"/>
      <c r="BD160" s="100"/>
      <c r="BE160" s="100"/>
      <c r="BF160" s="100"/>
      <c r="BG160" s="100"/>
    </row>
    <row r="161" spans="5:59" s="95" customFormat="1" ht="12.75" customHeight="1" x14ac:dyDescent="0.15">
      <c r="E161" s="98"/>
      <c r="F161" s="99"/>
      <c r="I161" s="265"/>
      <c r="M161" s="298"/>
      <c r="N161" s="96"/>
      <c r="P161" s="286"/>
      <c r="Q161" s="286"/>
      <c r="R161" s="286"/>
      <c r="S161" s="97"/>
      <c r="U161" s="265"/>
      <c r="AZ161" s="100"/>
      <c r="BA161" s="100"/>
      <c r="BB161" s="100"/>
      <c r="BC161" s="100"/>
      <c r="BD161" s="100"/>
      <c r="BE161" s="100"/>
      <c r="BF161" s="100"/>
      <c r="BG161" s="100"/>
    </row>
    <row r="162" spans="5:59" s="95" customFormat="1" ht="12.75" customHeight="1" x14ac:dyDescent="0.15">
      <c r="E162" s="98"/>
      <c r="F162" s="99"/>
      <c r="I162" s="265"/>
      <c r="M162" s="298"/>
      <c r="N162" s="96"/>
      <c r="P162" s="286"/>
      <c r="Q162" s="286"/>
      <c r="R162" s="286"/>
      <c r="S162" s="97"/>
      <c r="U162" s="265"/>
      <c r="AZ162" s="100"/>
      <c r="BA162" s="100"/>
      <c r="BB162" s="100"/>
      <c r="BC162" s="100"/>
      <c r="BD162" s="100"/>
      <c r="BE162" s="100"/>
      <c r="BF162" s="100"/>
      <c r="BG162" s="100"/>
    </row>
    <row r="163" spans="5:59" s="95" customFormat="1" ht="12.75" customHeight="1" x14ac:dyDescent="0.15">
      <c r="E163" s="98"/>
      <c r="F163" s="99"/>
      <c r="I163" s="265"/>
      <c r="M163" s="298"/>
      <c r="N163" s="96"/>
      <c r="P163" s="286"/>
      <c r="Q163" s="286"/>
      <c r="R163" s="286"/>
      <c r="S163" s="97"/>
      <c r="U163" s="265"/>
      <c r="AZ163" s="100"/>
      <c r="BA163" s="100"/>
      <c r="BB163" s="100"/>
      <c r="BC163" s="100"/>
      <c r="BD163" s="100"/>
      <c r="BE163" s="100"/>
      <c r="BF163" s="100"/>
      <c r="BG163" s="100"/>
    </row>
    <row r="164" spans="5:59" s="95" customFormat="1" ht="12.75" customHeight="1" x14ac:dyDescent="0.15">
      <c r="E164" s="98"/>
      <c r="F164" s="99"/>
      <c r="I164" s="265"/>
      <c r="M164" s="298"/>
      <c r="N164" s="96"/>
      <c r="P164" s="286"/>
      <c r="Q164" s="286"/>
      <c r="R164" s="286"/>
      <c r="S164" s="97"/>
      <c r="U164" s="265"/>
      <c r="AZ164" s="100"/>
      <c r="BA164" s="100"/>
      <c r="BB164" s="100"/>
      <c r="BC164" s="100"/>
      <c r="BD164" s="100"/>
      <c r="BE164" s="100"/>
      <c r="BF164" s="100"/>
      <c r="BG164" s="100"/>
    </row>
    <row r="165" spans="5:59" s="95" customFormat="1" ht="12.75" customHeight="1" x14ac:dyDescent="0.15">
      <c r="E165" s="98"/>
      <c r="F165" s="99"/>
      <c r="I165" s="265"/>
      <c r="M165" s="298"/>
      <c r="N165" s="96"/>
      <c r="P165" s="286"/>
      <c r="Q165" s="286"/>
      <c r="R165" s="286"/>
      <c r="S165" s="97"/>
      <c r="U165" s="265"/>
      <c r="AZ165" s="100"/>
      <c r="BA165" s="100"/>
      <c r="BB165" s="100"/>
      <c r="BC165" s="100"/>
      <c r="BD165" s="100"/>
      <c r="BE165" s="100"/>
      <c r="BF165" s="100"/>
      <c r="BG165" s="100"/>
    </row>
    <row r="166" spans="5:59" s="95" customFormat="1" ht="12.75" customHeight="1" x14ac:dyDescent="0.15">
      <c r="E166" s="98"/>
      <c r="F166" s="99"/>
      <c r="I166" s="265"/>
      <c r="M166" s="298"/>
      <c r="N166" s="96"/>
      <c r="P166" s="286"/>
      <c r="Q166" s="286"/>
      <c r="R166" s="286"/>
      <c r="S166" s="97"/>
      <c r="U166" s="265"/>
      <c r="AZ166" s="100"/>
      <c r="BA166" s="100"/>
      <c r="BB166" s="100"/>
      <c r="BC166" s="100"/>
      <c r="BD166" s="100"/>
      <c r="BE166" s="100"/>
      <c r="BF166" s="100"/>
      <c r="BG166" s="100"/>
    </row>
    <row r="167" spans="5:59" s="95" customFormat="1" ht="12.75" customHeight="1" x14ac:dyDescent="0.15">
      <c r="E167" s="98"/>
      <c r="F167" s="99"/>
      <c r="I167" s="265"/>
      <c r="M167" s="298"/>
      <c r="N167" s="96"/>
      <c r="P167" s="286"/>
      <c r="Q167" s="286"/>
      <c r="R167" s="286"/>
      <c r="S167" s="97"/>
      <c r="U167" s="265"/>
      <c r="AZ167" s="100"/>
      <c r="BA167" s="100"/>
      <c r="BB167" s="100"/>
      <c r="BC167" s="100"/>
      <c r="BD167" s="100"/>
      <c r="BE167" s="100"/>
      <c r="BF167" s="100"/>
      <c r="BG167" s="100"/>
    </row>
    <row r="168" spans="5:59" s="95" customFormat="1" ht="12.75" customHeight="1" x14ac:dyDescent="0.15">
      <c r="E168" s="98"/>
      <c r="F168" s="99"/>
      <c r="I168" s="265"/>
      <c r="M168" s="298"/>
      <c r="N168" s="96"/>
      <c r="P168" s="286"/>
      <c r="Q168" s="286"/>
      <c r="R168" s="286"/>
      <c r="S168" s="97"/>
      <c r="U168" s="265"/>
      <c r="AZ168" s="100"/>
      <c r="BA168" s="100"/>
      <c r="BB168" s="100"/>
      <c r="BC168" s="100"/>
      <c r="BD168" s="100"/>
      <c r="BE168" s="100"/>
      <c r="BF168" s="100"/>
      <c r="BG168" s="100"/>
    </row>
    <row r="169" spans="5:59" s="95" customFormat="1" ht="12.75" customHeight="1" x14ac:dyDescent="0.15">
      <c r="E169" s="98"/>
      <c r="F169" s="99"/>
      <c r="I169" s="265"/>
      <c r="M169" s="298"/>
      <c r="N169" s="96"/>
      <c r="P169" s="286"/>
      <c r="Q169" s="286"/>
      <c r="R169" s="286"/>
      <c r="S169" s="97"/>
      <c r="U169" s="265"/>
      <c r="AZ169" s="100"/>
      <c r="BA169" s="100"/>
      <c r="BB169" s="100"/>
      <c r="BC169" s="100"/>
      <c r="BD169" s="100"/>
      <c r="BE169" s="100"/>
      <c r="BF169" s="100"/>
      <c r="BG169" s="100"/>
    </row>
    <row r="170" spans="5:59" s="95" customFormat="1" ht="12.75" customHeight="1" x14ac:dyDescent="0.15">
      <c r="E170" s="98"/>
      <c r="F170" s="99"/>
      <c r="I170" s="265"/>
      <c r="M170" s="298"/>
      <c r="N170" s="96"/>
      <c r="P170" s="286"/>
      <c r="Q170" s="286"/>
      <c r="R170" s="286"/>
      <c r="S170" s="97"/>
      <c r="U170" s="265"/>
      <c r="AZ170" s="100"/>
      <c r="BA170" s="100"/>
      <c r="BB170" s="100"/>
      <c r="BC170" s="100"/>
      <c r="BD170" s="100"/>
      <c r="BE170" s="100"/>
      <c r="BF170" s="100"/>
      <c r="BG170" s="100"/>
    </row>
    <row r="171" spans="5:59" s="95" customFormat="1" ht="12.75" customHeight="1" x14ac:dyDescent="0.15">
      <c r="E171" s="98"/>
      <c r="F171" s="99"/>
      <c r="I171" s="265"/>
      <c r="M171" s="298"/>
      <c r="N171" s="96"/>
      <c r="P171" s="286"/>
      <c r="Q171" s="286"/>
      <c r="R171" s="286"/>
      <c r="S171" s="97"/>
      <c r="U171" s="265"/>
      <c r="AZ171" s="100"/>
      <c r="BA171" s="100"/>
      <c r="BB171" s="100"/>
      <c r="BC171" s="100"/>
      <c r="BD171" s="100"/>
      <c r="BE171" s="100"/>
      <c r="BF171" s="100"/>
      <c r="BG171" s="100"/>
    </row>
    <row r="172" spans="5:59" s="95" customFormat="1" ht="12.75" customHeight="1" x14ac:dyDescent="0.15">
      <c r="E172" s="98"/>
      <c r="F172" s="99"/>
      <c r="I172" s="265"/>
      <c r="M172" s="298"/>
      <c r="N172" s="96"/>
      <c r="P172" s="286"/>
      <c r="Q172" s="286"/>
      <c r="R172" s="286"/>
      <c r="S172" s="97"/>
      <c r="U172" s="265"/>
      <c r="AZ172" s="100"/>
      <c r="BA172" s="100"/>
      <c r="BB172" s="100"/>
      <c r="BC172" s="100"/>
      <c r="BD172" s="100"/>
      <c r="BE172" s="100"/>
      <c r="BF172" s="100"/>
      <c r="BG172" s="100"/>
    </row>
    <row r="173" spans="5:59" s="95" customFormat="1" ht="12.75" customHeight="1" x14ac:dyDescent="0.15">
      <c r="E173" s="98"/>
      <c r="F173" s="99"/>
      <c r="I173" s="265"/>
      <c r="M173" s="298"/>
      <c r="N173" s="96"/>
      <c r="P173" s="286"/>
      <c r="Q173" s="286"/>
      <c r="R173" s="286"/>
      <c r="S173" s="97"/>
      <c r="U173" s="265"/>
      <c r="AZ173" s="100"/>
      <c r="BA173" s="100"/>
      <c r="BB173" s="100"/>
      <c r="BC173" s="100"/>
      <c r="BD173" s="100"/>
      <c r="BE173" s="100"/>
      <c r="BF173" s="100"/>
      <c r="BG173" s="100"/>
    </row>
    <row r="174" spans="5:59" s="95" customFormat="1" ht="12.75" customHeight="1" x14ac:dyDescent="0.15">
      <c r="E174" s="98"/>
      <c r="F174" s="99"/>
      <c r="I174" s="265"/>
      <c r="M174" s="298"/>
      <c r="N174" s="96"/>
      <c r="P174" s="286"/>
      <c r="Q174" s="286"/>
      <c r="R174" s="286"/>
      <c r="S174" s="97"/>
      <c r="U174" s="265"/>
      <c r="AZ174" s="100"/>
      <c r="BA174" s="100"/>
      <c r="BB174" s="100"/>
      <c r="BC174" s="100"/>
      <c r="BD174" s="100"/>
      <c r="BE174" s="100"/>
      <c r="BF174" s="100"/>
      <c r="BG174" s="100"/>
    </row>
    <row r="175" spans="5:59" s="95" customFormat="1" ht="12.75" customHeight="1" x14ac:dyDescent="0.15">
      <c r="E175" s="98"/>
      <c r="F175" s="99"/>
      <c r="I175" s="265"/>
      <c r="M175" s="298"/>
      <c r="N175" s="96"/>
      <c r="P175" s="286"/>
      <c r="Q175" s="286"/>
      <c r="R175" s="286"/>
      <c r="S175" s="97"/>
      <c r="U175" s="265"/>
      <c r="AZ175" s="100"/>
      <c r="BA175" s="100"/>
      <c r="BB175" s="100"/>
      <c r="BC175" s="100"/>
      <c r="BD175" s="100"/>
      <c r="BE175" s="100"/>
      <c r="BF175" s="100"/>
      <c r="BG175" s="100"/>
    </row>
    <row r="176" spans="5:59" s="95" customFormat="1" ht="12.75" customHeight="1" x14ac:dyDescent="0.15">
      <c r="E176" s="98"/>
      <c r="F176" s="99"/>
      <c r="I176" s="265"/>
      <c r="M176" s="298"/>
      <c r="N176" s="96"/>
      <c r="P176" s="286"/>
      <c r="Q176" s="286"/>
      <c r="R176" s="286"/>
      <c r="S176" s="97"/>
      <c r="U176" s="265"/>
      <c r="AZ176" s="100"/>
      <c r="BA176" s="100"/>
      <c r="BB176" s="100"/>
      <c r="BC176" s="100"/>
      <c r="BD176" s="100"/>
      <c r="BE176" s="100"/>
      <c r="BF176" s="100"/>
      <c r="BG176" s="100"/>
    </row>
    <row r="177" spans="5:59" s="95" customFormat="1" ht="12.75" customHeight="1" x14ac:dyDescent="0.15">
      <c r="E177" s="98"/>
      <c r="F177" s="99"/>
      <c r="I177" s="265"/>
      <c r="M177" s="298"/>
      <c r="N177" s="96"/>
      <c r="P177" s="286"/>
      <c r="Q177" s="286"/>
      <c r="R177" s="286"/>
      <c r="S177" s="97"/>
      <c r="U177" s="265"/>
      <c r="AZ177" s="100"/>
      <c r="BA177" s="100"/>
      <c r="BB177" s="100"/>
      <c r="BC177" s="100"/>
      <c r="BD177" s="100"/>
      <c r="BE177" s="100"/>
      <c r="BF177" s="100"/>
      <c r="BG177" s="100"/>
    </row>
    <row r="178" spans="5:59" s="95" customFormat="1" ht="12.75" customHeight="1" x14ac:dyDescent="0.15">
      <c r="E178" s="98"/>
      <c r="F178" s="99"/>
      <c r="I178" s="265"/>
      <c r="M178" s="298"/>
      <c r="N178" s="96"/>
      <c r="P178" s="286"/>
      <c r="Q178" s="286"/>
      <c r="R178" s="286"/>
      <c r="S178" s="97"/>
      <c r="U178" s="265"/>
      <c r="AZ178" s="100"/>
      <c r="BA178" s="100"/>
      <c r="BB178" s="100"/>
      <c r="BC178" s="100"/>
      <c r="BD178" s="100"/>
      <c r="BE178" s="100"/>
      <c r="BF178" s="100"/>
      <c r="BG178" s="100"/>
    </row>
    <row r="179" spans="5:59" s="95" customFormat="1" ht="12.75" customHeight="1" x14ac:dyDescent="0.15">
      <c r="E179" s="98"/>
      <c r="F179" s="99"/>
      <c r="I179" s="265"/>
      <c r="M179" s="298"/>
      <c r="N179" s="96"/>
      <c r="P179" s="286"/>
      <c r="Q179" s="286"/>
      <c r="R179" s="286"/>
      <c r="S179" s="97"/>
      <c r="U179" s="265"/>
      <c r="AZ179" s="100"/>
      <c r="BA179" s="100"/>
      <c r="BB179" s="100"/>
      <c r="BC179" s="100"/>
      <c r="BD179" s="100"/>
      <c r="BE179" s="100"/>
      <c r="BF179" s="100"/>
      <c r="BG179" s="100"/>
    </row>
    <row r="180" spans="5:59" s="95" customFormat="1" ht="12.75" customHeight="1" x14ac:dyDescent="0.15">
      <c r="E180" s="98"/>
      <c r="F180" s="99"/>
      <c r="I180" s="265"/>
      <c r="M180" s="298"/>
      <c r="N180" s="96"/>
      <c r="P180" s="286"/>
      <c r="Q180" s="286"/>
      <c r="R180" s="286"/>
      <c r="S180" s="97"/>
      <c r="U180" s="265"/>
      <c r="AZ180" s="100"/>
      <c r="BA180" s="100"/>
      <c r="BB180" s="100"/>
      <c r="BC180" s="100"/>
      <c r="BD180" s="100"/>
      <c r="BE180" s="100"/>
      <c r="BF180" s="100"/>
      <c r="BG180" s="100"/>
    </row>
    <row r="181" spans="5:59" s="95" customFormat="1" ht="12.75" customHeight="1" x14ac:dyDescent="0.15">
      <c r="E181" s="98"/>
      <c r="F181" s="99"/>
      <c r="I181" s="265"/>
      <c r="M181" s="298"/>
      <c r="N181" s="96"/>
      <c r="P181" s="286"/>
      <c r="Q181" s="286"/>
      <c r="R181" s="286"/>
      <c r="S181" s="97"/>
      <c r="U181" s="265"/>
      <c r="AZ181" s="100"/>
      <c r="BA181" s="100"/>
      <c r="BB181" s="100"/>
      <c r="BC181" s="100"/>
      <c r="BD181" s="100"/>
      <c r="BE181" s="100"/>
      <c r="BF181" s="100"/>
      <c r="BG181" s="100"/>
    </row>
    <row r="182" spans="5:59" s="95" customFormat="1" ht="12.75" customHeight="1" x14ac:dyDescent="0.15">
      <c r="E182" s="98"/>
      <c r="F182" s="99"/>
      <c r="I182" s="265"/>
      <c r="M182" s="298"/>
      <c r="N182" s="96"/>
      <c r="P182" s="286"/>
      <c r="Q182" s="286"/>
      <c r="R182" s="286"/>
      <c r="S182" s="97"/>
      <c r="U182" s="265"/>
      <c r="AZ182" s="100"/>
      <c r="BA182" s="100"/>
      <c r="BB182" s="100"/>
      <c r="BC182" s="100"/>
      <c r="BD182" s="100"/>
      <c r="BE182" s="100"/>
      <c r="BF182" s="100"/>
      <c r="BG182" s="100"/>
    </row>
    <row r="183" spans="5:59" s="95" customFormat="1" ht="12.75" customHeight="1" x14ac:dyDescent="0.15">
      <c r="E183" s="98"/>
      <c r="F183" s="99"/>
      <c r="I183" s="265"/>
      <c r="M183" s="298"/>
      <c r="N183" s="96"/>
      <c r="P183" s="286"/>
      <c r="Q183" s="286"/>
      <c r="R183" s="286"/>
      <c r="S183" s="97"/>
      <c r="U183" s="265"/>
      <c r="AZ183" s="100"/>
      <c r="BA183" s="100"/>
      <c r="BB183" s="100"/>
      <c r="BC183" s="100"/>
      <c r="BD183" s="100"/>
      <c r="BE183" s="100"/>
      <c r="BF183" s="100"/>
      <c r="BG183" s="100"/>
    </row>
    <row r="184" spans="5:59" s="95" customFormat="1" ht="12.75" customHeight="1" x14ac:dyDescent="0.15">
      <c r="E184" s="98"/>
      <c r="F184" s="99"/>
      <c r="I184" s="265"/>
      <c r="M184" s="298"/>
      <c r="N184" s="96"/>
      <c r="P184" s="286"/>
      <c r="Q184" s="286"/>
      <c r="R184" s="286"/>
      <c r="S184" s="97"/>
      <c r="U184" s="265"/>
      <c r="AZ184" s="100"/>
      <c r="BA184" s="100"/>
      <c r="BB184" s="100"/>
      <c r="BC184" s="100"/>
      <c r="BD184" s="100"/>
      <c r="BE184" s="100"/>
      <c r="BF184" s="100"/>
      <c r="BG184" s="100"/>
    </row>
    <row r="185" spans="5:59" s="95" customFormat="1" ht="12.75" customHeight="1" x14ac:dyDescent="0.15">
      <c r="E185" s="98"/>
      <c r="F185" s="99"/>
      <c r="I185" s="265"/>
      <c r="M185" s="298"/>
      <c r="N185" s="96"/>
      <c r="P185" s="286"/>
      <c r="Q185" s="286"/>
      <c r="R185" s="286"/>
      <c r="S185" s="97"/>
      <c r="U185" s="265"/>
      <c r="AZ185" s="100"/>
      <c r="BA185" s="100"/>
      <c r="BB185" s="100"/>
      <c r="BC185" s="100"/>
      <c r="BD185" s="100"/>
      <c r="BE185" s="100"/>
      <c r="BF185" s="100"/>
      <c r="BG185" s="100"/>
    </row>
    <row r="186" spans="5:59" s="95" customFormat="1" ht="12.75" customHeight="1" x14ac:dyDescent="0.15">
      <c r="E186" s="98"/>
      <c r="F186" s="99"/>
      <c r="I186" s="265"/>
      <c r="M186" s="298"/>
      <c r="N186" s="96"/>
      <c r="P186" s="286"/>
      <c r="Q186" s="286"/>
      <c r="R186" s="286"/>
      <c r="S186" s="97"/>
      <c r="U186" s="265"/>
      <c r="AZ186" s="100"/>
      <c r="BA186" s="100"/>
      <c r="BB186" s="100"/>
      <c r="BC186" s="100"/>
      <c r="BD186" s="100"/>
      <c r="BE186" s="100"/>
      <c r="BF186" s="100"/>
      <c r="BG186" s="100"/>
    </row>
    <row r="187" spans="5:59" s="95" customFormat="1" ht="12.75" customHeight="1" x14ac:dyDescent="0.15">
      <c r="E187" s="98"/>
      <c r="F187" s="99"/>
      <c r="I187" s="265"/>
      <c r="M187" s="298"/>
      <c r="N187" s="96"/>
      <c r="P187" s="286"/>
      <c r="Q187" s="286"/>
      <c r="R187" s="286"/>
      <c r="S187" s="97"/>
      <c r="U187" s="265"/>
      <c r="AZ187" s="100"/>
      <c r="BA187" s="100"/>
      <c r="BB187" s="100"/>
      <c r="BC187" s="100"/>
      <c r="BD187" s="100"/>
      <c r="BE187" s="100"/>
      <c r="BF187" s="100"/>
      <c r="BG187" s="100"/>
    </row>
    <row r="188" spans="5:59" s="95" customFormat="1" ht="12.75" customHeight="1" x14ac:dyDescent="0.15">
      <c r="E188" s="98"/>
      <c r="F188" s="99"/>
      <c r="I188" s="265"/>
      <c r="M188" s="298"/>
      <c r="N188" s="96"/>
      <c r="P188" s="286"/>
      <c r="Q188" s="286"/>
      <c r="R188" s="286"/>
      <c r="S188" s="97"/>
      <c r="U188" s="265"/>
      <c r="AZ188" s="100"/>
      <c r="BA188" s="100"/>
      <c r="BB188" s="100"/>
      <c r="BC188" s="100"/>
      <c r="BD188" s="100"/>
      <c r="BE188" s="100"/>
      <c r="BF188" s="100"/>
      <c r="BG188" s="100"/>
    </row>
    <row r="189" spans="5:59" s="95" customFormat="1" ht="12.75" customHeight="1" x14ac:dyDescent="0.15">
      <c r="E189" s="98"/>
      <c r="F189" s="99"/>
      <c r="I189" s="265"/>
      <c r="M189" s="298"/>
      <c r="N189" s="96"/>
      <c r="P189" s="286"/>
      <c r="Q189" s="286"/>
      <c r="R189" s="286"/>
      <c r="S189" s="97"/>
      <c r="U189" s="265"/>
      <c r="AZ189" s="100"/>
      <c r="BA189" s="100"/>
      <c r="BB189" s="100"/>
      <c r="BC189" s="100"/>
      <c r="BD189" s="100"/>
      <c r="BE189" s="100"/>
      <c r="BF189" s="100"/>
      <c r="BG189" s="100"/>
    </row>
    <row r="190" spans="5:59" s="95" customFormat="1" ht="12.75" customHeight="1" x14ac:dyDescent="0.15">
      <c r="E190" s="98"/>
      <c r="F190" s="99"/>
      <c r="I190" s="265"/>
      <c r="M190" s="298"/>
      <c r="N190" s="96"/>
      <c r="P190" s="286"/>
      <c r="Q190" s="286"/>
      <c r="R190" s="286"/>
      <c r="S190" s="97"/>
      <c r="U190" s="265"/>
      <c r="AZ190" s="100"/>
      <c r="BA190" s="100"/>
      <c r="BB190" s="100"/>
      <c r="BC190" s="100"/>
      <c r="BD190" s="100"/>
      <c r="BE190" s="100"/>
      <c r="BF190" s="100"/>
      <c r="BG190" s="100"/>
    </row>
    <row r="191" spans="5:59" s="95" customFormat="1" ht="12.75" customHeight="1" x14ac:dyDescent="0.15">
      <c r="E191" s="98"/>
      <c r="F191" s="99"/>
      <c r="I191" s="265"/>
      <c r="M191" s="298"/>
      <c r="N191" s="96"/>
      <c r="P191" s="286"/>
      <c r="Q191" s="286"/>
      <c r="R191" s="286"/>
      <c r="S191" s="97"/>
      <c r="U191" s="265"/>
      <c r="AZ191" s="100"/>
      <c r="BA191" s="100"/>
      <c r="BB191" s="100"/>
      <c r="BC191" s="100"/>
      <c r="BD191" s="100"/>
      <c r="BE191" s="100"/>
      <c r="BF191" s="100"/>
      <c r="BG191" s="100"/>
    </row>
    <row r="192" spans="5:59" s="95" customFormat="1" ht="12.75" customHeight="1" x14ac:dyDescent="0.15">
      <c r="E192" s="98"/>
      <c r="F192" s="99"/>
      <c r="I192" s="265"/>
      <c r="M192" s="298"/>
      <c r="N192" s="96"/>
      <c r="P192" s="286"/>
      <c r="Q192" s="286"/>
      <c r="R192" s="286"/>
      <c r="S192" s="97"/>
      <c r="U192" s="265"/>
      <c r="AZ192" s="100"/>
      <c r="BA192" s="100"/>
      <c r="BB192" s="100"/>
      <c r="BC192" s="100"/>
      <c r="BD192" s="100"/>
      <c r="BE192" s="100"/>
      <c r="BF192" s="100"/>
      <c r="BG192" s="100"/>
    </row>
    <row r="193" spans="5:59" s="95" customFormat="1" ht="12.75" customHeight="1" x14ac:dyDescent="0.15">
      <c r="E193" s="98"/>
      <c r="F193" s="99"/>
      <c r="I193" s="265"/>
      <c r="M193" s="298"/>
      <c r="N193" s="96"/>
      <c r="P193" s="286"/>
      <c r="Q193" s="286"/>
      <c r="R193" s="286"/>
      <c r="S193" s="97"/>
      <c r="U193" s="265"/>
      <c r="AZ193" s="100"/>
      <c r="BA193" s="100"/>
      <c r="BB193" s="100"/>
      <c r="BC193" s="100"/>
      <c r="BD193" s="100"/>
      <c r="BE193" s="100"/>
      <c r="BF193" s="100"/>
      <c r="BG193" s="100"/>
    </row>
    <row r="194" spans="5:59" s="95" customFormat="1" ht="12.75" customHeight="1" x14ac:dyDescent="0.15">
      <c r="E194" s="98"/>
      <c r="F194" s="99"/>
      <c r="I194" s="265"/>
      <c r="M194" s="298"/>
      <c r="N194" s="96"/>
      <c r="P194" s="286"/>
      <c r="Q194" s="286"/>
      <c r="R194" s="286"/>
      <c r="S194" s="97"/>
      <c r="U194" s="265"/>
      <c r="AZ194" s="100"/>
      <c r="BA194" s="100"/>
      <c r="BB194" s="100"/>
      <c r="BC194" s="100"/>
      <c r="BD194" s="100"/>
      <c r="BE194" s="100"/>
      <c r="BF194" s="100"/>
      <c r="BG194" s="100"/>
    </row>
    <row r="195" spans="5:59" s="95" customFormat="1" ht="12.75" customHeight="1" x14ac:dyDescent="0.15">
      <c r="E195" s="98"/>
      <c r="F195" s="99"/>
      <c r="I195" s="265"/>
      <c r="M195" s="298"/>
      <c r="N195" s="96"/>
      <c r="P195" s="286"/>
      <c r="Q195" s="286"/>
      <c r="R195" s="286"/>
      <c r="S195" s="97"/>
      <c r="U195" s="265"/>
      <c r="AZ195" s="100"/>
      <c r="BA195" s="100"/>
      <c r="BB195" s="100"/>
      <c r="BC195" s="100"/>
      <c r="BD195" s="100"/>
      <c r="BE195" s="100"/>
      <c r="BF195" s="100"/>
      <c r="BG195" s="100"/>
    </row>
    <row r="196" spans="5:59" s="95" customFormat="1" ht="12.75" customHeight="1" x14ac:dyDescent="0.15">
      <c r="E196" s="98"/>
      <c r="F196" s="99"/>
      <c r="I196" s="265"/>
      <c r="M196" s="298"/>
      <c r="N196" s="96"/>
      <c r="P196" s="286"/>
      <c r="Q196" s="286"/>
      <c r="R196" s="286"/>
      <c r="S196" s="97"/>
      <c r="U196" s="265"/>
      <c r="AZ196" s="100"/>
      <c r="BA196" s="100"/>
      <c r="BB196" s="100"/>
      <c r="BC196" s="100"/>
      <c r="BD196" s="100"/>
      <c r="BE196" s="100"/>
      <c r="BF196" s="100"/>
      <c r="BG196" s="100"/>
    </row>
    <row r="197" spans="5:59" s="95" customFormat="1" ht="12.75" customHeight="1" x14ac:dyDescent="0.15">
      <c r="E197" s="98"/>
      <c r="F197" s="99"/>
      <c r="I197" s="265"/>
      <c r="M197" s="298"/>
      <c r="N197" s="96"/>
      <c r="P197" s="286"/>
      <c r="Q197" s="286"/>
      <c r="R197" s="286"/>
      <c r="S197" s="97"/>
      <c r="U197" s="265"/>
      <c r="AZ197" s="100"/>
      <c r="BA197" s="100"/>
      <c r="BB197" s="100"/>
      <c r="BC197" s="100"/>
      <c r="BD197" s="100"/>
      <c r="BE197" s="100"/>
      <c r="BF197" s="100"/>
      <c r="BG197" s="100"/>
    </row>
    <row r="198" spans="5:59" s="95" customFormat="1" ht="12.75" customHeight="1" x14ac:dyDescent="0.15">
      <c r="E198" s="98"/>
      <c r="F198" s="99"/>
      <c r="I198" s="265"/>
      <c r="M198" s="298"/>
      <c r="N198" s="96"/>
      <c r="P198" s="286"/>
      <c r="Q198" s="286"/>
      <c r="R198" s="286"/>
      <c r="S198" s="97"/>
      <c r="U198" s="265"/>
      <c r="AZ198" s="100"/>
      <c r="BA198" s="100"/>
      <c r="BB198" s="100"/>
      <c r="BC198" s="100"/>
      <c r="BD198" s="100"/>
      <c r="BE198" s="100"/>
      <c r="BF198" s="100"/>
      <c r="BG198" s="100"/>
    </row>
    <row r="199" spans="5:59" s="95" customFormat="1" ht="12.75" customHeight="1" x14ac:dyDescent="0.15">
      <c r="E199" s="98"/>
      <c r="F199" s="99"/>
      <c r="I199" s="265"/>
      <c r="M199" s="298"/>
      <c r="N199" s="96"/>
      <c r="P199" s="286"/>
      <c r="Q199" s="286"/>
      <c r="R199" s="286"/>
      <c r="S199" s="97"/>
      <c r="U199" s="265"/>
      <c r="AZ199" s="100"/>
      <c r="BA199" s="100"/>
      <c r="BB199" s="100"/>
      <c r="BC199" s="100"/>
      <c r="BD199" s="100"/>
      <c r="BE199" s="100"/>
      <c r="BF199" s="100"/>
      <c r="BG199" s="100"/>
    </row>
    <row r="200" spans="5:59" s="95" customFormat="1" ht="12.75" customHeight="1" x14ac:dyDescent="0.15">
      <c r="E200" s="98"/>
      <c r="F200" s="99"/>
      <c r="I200" s="265"/>
      <c r="M200" s="298"/>
      <c r="N200" s="96"/>
      <c r="P200" s="286"/>
      <c r="Q200" s="286"/>
      <c r="R200" s="286"/>
      <c r="S200" s="97"/>
      <c r="U200" s="265"/>
      <c r="AZ200" s="100"/>
      <c r="BA200" s="100"/>
      <c r="BB200" s="100"/>
      <c r="BC200" s="100"/>
      <c r="BD200" s="100"/>
      <c r="BE200" s="100"/>
      <c r="BF200" s="100"/>
      <c r="BG200" s="100"/>
    </row>
    <row r="201" spans="5:59" s="95" customFormat="1" ht="12.75" customHeight="1" x14ac:dyDescent="0.15">
      <c r="E201" s="98"/>
      <c r="F201" s="99"/>
      <c r="I201" s="265"/>
      <c r="M201" s="298"/>
      <c r="N201" s="96"/>
      <c r="P201" s="286"/>
      <c r="Q201" s="286"/>
      <c r="R201" s="286"/>
      <c r="S201" s="97"/>
      <c r="U201" s="265"/>
      <c r="AZ201" s="100"/>
      <c r="BA201" s="100"/>
      <c r="BB201" s="100"/>
      <c r="BC201" s="100"/>
      <c r="BD201" s="100"/>
      <c r="BE201" s="100"/>
      <c r="BF201" s="100"/>
      <c r="BG201" s="100"/>
    </row>
    <row r="202" spans="5:59" s="95" customFormat="1" ht="12.75" customHeight="1" x14ac:dyDescent="0.15">
      <c r="E202" s="98"/>
      <c r="F202" s="99"/>
      <c r="I202" s="265"/>
      <c r="M202" s="298"/>
      <c r="N202" s="96"/>
      <c r="P202" s="286"/>
      <c r="Q202" s="286"/>
      <c r="R202" s="286"/>
      <c r="S202" s="97"/>
      <c r="U202" s="265"/>
      <c r="AZ202" s="100"/>
      <c r="BA202" s="100"/>
      <c r="BB202" s="100"/>
      <c r="BC202" s="100"/>
      <c r="BD202" s="100"/>
      <c r="BE202" s="100"/>
      <c r="BF202" s="100"/>
      <c r="BG202" s="100"/>
    </row>
    <row r="203" spans="5:59" s="95" customFormat="1" ht="12.75" customHeight="1" x14ac:dyDescent="0.15">
      <c r="E203" s="98"/>
      <c r="F203" s="99"/>
      <c r="I203" s="265"/>
      <c r="M203" s="298"/>
      <c r="N203" s="96"/>
      <c r="P203" s="286"/>
      <c r="Q203" s="286"/>
      <c r="R203" s="286"/>
      <c r="S203" s="97"/>
      <c r="U203" s="265"/>
      <c r="AZ203" s="100"/>
      <c r="BA203" s="100"/>
      <c r="BB203" s="100"/>
      <c r="BC203" s="100"/>
      <c r="BD203" s="100"/>
      <c r="BE203" s="100"/>
      <c r="BF203" s="100"/>
      <c r="BG203" s="100"/>
    </row>
    <row r="204" spans="5:59" s="95" customFormat="1" ht="12.75" customHeight="1" x14ac:dyDescent="0.15">
      <c r="E204" s="98"/>
      <c r="F204" s="99"/>
      <c r="I204" s="265"/>
      <c r="M204" s="298"/>
      <c r="N204" s="96"/>
      <c r="P204" s="286"/>
      <c r="Q204" s="286"/>
      <c r="R204" s="286"/>
      <c r="S204" s="97"/>
      <c r="U204" s="265"/>
      <c r="AZ204" s="100"/>
      <c r="BA204" s="100"/>
      <c r="BB204" s="100"/>
      <c r="BC204" s="100"/>
      <c r="BD204" s="100"/>
      <c r="BE204" s="100"/>
      <c r="BF204" s="100"/>
      <c r="BG204" s="100"/>
    </row>
    <row r="205" spans="5:59" s="95" customFormat="1" ht="12.75" customHeight="1" x14ac:dyDescent="0.15">
      <c r="E205" s="98"/>
      <c r="F205" s="99"/>
      <c r="I205" s="265"/>
      <c r="M205" s="298"/>
      <c r="N205" s="96"/>
      <c r="P205" s="286"/>
      <c r="Q205" s="286"/>
      <c r="R205" s="286"/>
      <c r="S205" s="97"/>
      <c r="U205" s="265"/>
      <c r="AZ205" s="100"/>
      <c r="BA205" s="100"/>
      <c r="BB205" s="100"/>
      <c r="BC205" s="100"/>
      <c r="BD205" s="100"/>
      <c r="BE205" s="100"/>
      <c r="BF205" s="100"/>
      <c r="BG205" s="100"/>
    </row>
    <row r="206" spans="5:59" s="95" customFormat="1" ht="12.75" customHeight="1" x14ac:dyDescent="0.15">
      <c r="E206" s="98"/>
      <c r="F206" s="99"/>
      <c r="I206" s="265"/>
      <c r="M206" s="298"/>
      <c r="N206" s="96"/>
      <c r="P206" s="286"/>
      <c r="Q206" s="286"/>
      <c r="R206" s="286"/>
      <c r="S206" s="97"/>
      <c r="U206" s="265"/>
      <c r="AZ206" s="100"/>
      <c r="BA206" s="100"/>
      <c r="BB206" s="100"/>
      <c r="BC206" s="100"/>
      <c r="BD206" s="100"/>
      <c r="BE206" s="100"/>
      <c r="BF206" s="100"/>
      <c r="BG206" s="100"/>
    </row>
    <row r="207" spans="5:59" s="95" customFormat="1" ht="12.75" customHeight="1" x14ac:dyDescent="0.15">
      <c r="E207" s="98"/>
      <c r="F207" s="99"/>
      <c r="I207" s="265"/>
      <c r="M207" s="298"/>
      <c r="N207" s="96"/>
      <c r="P207" s="286"/>
      <c r="Q207" s="286"/>
      <c r="R207" s="286"/>
      <c r="S207" s="97"/>
      <c r="U207" s="265"/>
      <c r="AZ207" s="100"/>
      <c r="BA207" s="100"/>
      <c r="BB207" s="100"/>
      <c r="BC207" s="100"/>
      <c r="BD207" s="100"/>
      <c r="BE207" s="100"/>
      <c r="BF207" s="100"/>
      <c r="BG207" s="100"/>
    </row>
    <row r="208" spans="5:59" s="95" customFormat="1" ht="12.75" customHeight="1" x14ac:dyDescent="0.15">
      <c r="E208" s="98"/>
      <c r="F208" s="99"/>
      <c r="I208" s="265"/>
      <c r="M208" s="298"/>
      <c r="N208" s="96"/>
      <c r="P208" s="286"/>
      <c r="Q208" s="286"/>
      <c r="R208" s="286"/>
      <c r="S208" s="97"/>
      <c r="U208" s="265"/>
      <c r="AZ208" s="100"/>
      <c r="BA208" s="100"/>
      <c r="BB208" s="100"/>
      <c r="BC208" s="100"/>
      <c r="BD208" s="100"/>
      <c r="BE208" s="100"/>
      <c r="BF208" s="100"/>
      <c r="BG208" s="100"/>
    </row>
    <row r="209" spans="5:59" s="95" customFormat="1" ht="12.75" customHeight="1" x14ac:dyDescent="0.15">
      <c r="E209" s="98"/>
      <c r="F209" s="99"/>
      <c r="I209" s="265"/>
      <c r="M209" s="298"/>
      <c r="N209" s="96"/>
      <c r="P209" s="286"/>
      <c r="Q209" s="286"/>
      <c r="R209" s="286"/>
      <c r="S209" s="97"/>
      <c r="U209" s="265"/>
      <c r="AZ209" s="100"/>
      <c r="BA209" s="100"/>
      <c r="BB209" s="100"/>
      <c r="BC209" s="100"/>
      <c r="BD209" s="100"/>
      <c r="BE209" s="100"/>
      <c r="BF209" s="100"/>
      <c r="BG209" s="100"/>
    </row>
    <row r="210" spans="5:59" s="95" customFormat="1" ht="12.75" customHeight="1" x14ac:dyDescent="0.15">
      <c r="E210" s="98"/>
      <c r="F210" s="99"/>
      <c r="I210" s="265"/>
      <c r="M210" s="298"/>
      <c r="N210" s="96"/>
      <c r="P210" s="286"/>
      <c r="Q210" s="286"/>
      <c r="R210" s="286"/>
      <c r="S210" s="97"/>
      <c r="U210" s="265"/>
      <c r="AZ210" s="100"/>
      <c r="BA210" s="100"/>
      <c r="BB210" s="100"/>
      <c r="BC210" s="100"/>
      <c r="BD210" s="100"/>
      <c r="BE210" s="100"/>
      <c r="BF210" s="100"/>
      <c r="BG210" s="100"/>
    </row>
    <row r="211" spans="5:59" s="95" customFormat="1" ht="12.75" customHeight="1" x14ac:dyDescent="0.15">
      <c r="E211" s="98"/>
      <c r="F211" s="99"/>
      <c r="I211" s="265"/>
      <c r="M211" s="298"/>
      <c r="N211" s="96"/>
      <c r="P211" s="286"/>
      <c r="Q211" s="286"/>
      <c r="R211" s="286"/>
      <c r="S211" s="97"/>
      <c r="U211" s="265"/>
      <c r="AZ211" s="100"/>
      <c r="BA211" s="100"/>
      <c r="BB211" s="100"/>
      <c r="BC211" s="100"/>
      <c r="BD211" s="100"/>
      <c r="BE211" s="100"/>
      <c r="BF211" s="100"/>
      <c r="BG211" s="100"/>
    </row>
    <row r="212" spans="5:59" s="95" customFormat="1" ht="12.75" customHeight="1" x14ac:dyDescent="0.15">
      <c r="E212" s="98"/>
      <c r="F212" s="99"/>
      <c r="I212" s="265"/>
      <c r="M212" s="298"/>
      <c r="N212" s="96"/>
      <c r="P212" s="286"/>
      <c r="Q212" s="286"/>
      <c r="R212" s="286"/>
      <c r="S212" s="97"/>
      <c r="U212" s="265"/>
      <c r="AZ212" s="100"/>
      <c r="BA212" s="100"/>
      <c r="BB212" s="100"/>
      <c r="BC212" s="100"/>
      <c r="BD212" s="100"/>
      <c r="BE212" s="100"/>
      <c r="BF212" s="100"/>
      <c r="BG212" s="100"/>
    </row>
    <row r="213" spans="5:59" s="95" customFormat="1" ht="12.75" customHeight="1" x14ac:dyDescent="0.15">
      <c r="E213" s="98"/>
      <c r="F213" s="99"/>
      <c r="I213" s="265"/>
      <c r="M213" s="298"/>
      <c r="N213" s="96"/>
      <c r="P213" s="286"/>
      <c r="Q213" s="286"/>
      <c r="R213" s="286"/>
      <c r="S213" s="97"/>
      <c r="U213" s="265"/>
      <c r="AZ213" s="100"/>
      <c r="BA213" s="100"/>
      <c r="BB213" s="100"/>
      <c r="BC213" s="100"/>
      <c r="BD213" s="100"/>
      <c r="BE213" s="100"/>
      <c r="BF213" s="100"/>
      <c r="BG213" s="100"/>
    </row>
    <row r="214" spans="5:59" s="95" customFormat="1" ht="12.75" customHeight="1" x14ac:dyDescent="0.15">
      <c r="E214" s="98"/>
      <c r="F214" s="99"/>
      <c r="I214" s="265"/>
      <c r="M214" s="298"/>
      <c r="N214" s="96"/>
      <c r="P214" s="286"/>
      <c r="Q214" s="286"/>
      <c r="R214" s="286"/>
      <c r="S214" s="97"/>
      <c r="U214" s="265"/>
      <c r="AZ214" s="100"/>
      <c r="BA214" s="100"/>
      <c r="BB214" s="100"/>
      <c r="BC214" s="100"/>
      <c r="BD214" s="100"/>
      <c r="BE214" s="100"/>
      <c r="BF214" s="100"/>
      <c r="BG214" s="100"/>
    </row>
    <row r="215" spans="5:59" s="95" customFormat="1" ht="12.75" customHeight="1" x14ac:dyDescent="0.15">
      <c r="E215" s="98"/>
      <c r="F215" s="99"/>
      <c r="I215" s="265"/>
      <c r="M215" s="298"/>
      <c r="N215" s="96"/>
      <c r="P215" s="286"/>
      <c r="Q215" s="286"/>
      <c r="R215" s="286"/>
      <c r="S215" s="97"/>
      <c r="U215" s="265"/>
      <c r="AZ215" s="100"/>
      <c r="BA215" s="100"/>
      <c r="BB215" s="100"/>
      <c r="BC215" s="100"/>
      <c r="BD215" s="100"/>
      <c r="BE215" s="100"/>
      <c r="BF215" s="100"/>
      <c r="BG215" s="100"/>
    </row>
    <row r="216" spans="5:59" s="95" customFormat="1" ht="12.75" customHeight="1" x14ac:dyDescent="0.15">
      <c r="E216" s="98"/>
      <c r="F216" s="99"/>
      <c r="I216" s="265"/>
      <c r="M216" s="298"/>
      <c r="N216" s="96"/>
      <c r="P216" s="286"/>
      <c r="Q216" s="286"/>
      <c r="R216" s="286"/>
      <c r="S216" s="97"/>
      <c r="U216" s="265"/>
      <c r="AZ216" s="100"/>
      <c r="BA216" s="100"/>
      <c r="BB216" s="100"/>
      <c r="BC216" s="100"/>
      <c r="BD216" s="100"/>
      <c r="BE216" s="100"/>
      <c r="BF216" s="100"/>
      <c r="BG216" s="100"/>
    </row>
    <row r="217" spans="5:59" s="95" customFormat="1" ht="12.75" customHeight="1" x14ac:dyDescent="0.15">
      <c r="E217" s="98"/>
      <c r="F217" s="99"/>
      <c r="I217" s="265"/>
      <c r="M217" s="298"/>
      <c r="N217" s="96"/>
      <c r="P217" s="286"/>
      <c r="Q217" s="286"/>
      <c r="R217" s="286"/>
      <c r="S217" s="97"/>
      <c r="U217" s="265"/>
      <c r="AZ217" s="100"/>
      <c r="BA217" s="100"/>
      <c r="BB217" s="100"/>
      <c r="BC217" s="100"/>
      <c r="BD217" s="100"/>
      <c r="BE217" s="100"/>
      <c r="BF217" s="100"/>
      <c r="BG217" s="100"/>
    </row>
    <row r="218" spans="5:59" s="95" customFormat="1" ht="12.75" customHeight="1" x14ac:dyDescent="0.15">
      <c r="E218" s="98"/>
      <c r="F218" s="99"/>
      <c r="I218" s="265"/>
      <c r="M218" s="298"/>
      <c r="N218" s="96"/>
      <c r="P218" s="286"/>
      <c r="Q218" s="286"/>
      <c r="R218" s="286"/>
      <c r="S218" s="97"/>
      <c r="U218" s="265"/>
      <c r="AZ218" s="100"/>
      <c r="BA218" s="100"/>
      <c r="BB218" s="100"/>
      <c r="BC218" s="100"/>
      <c r="BD218" s="100"/>
      <c r="BE218" s="100"/>
      <c r="BF218" s="100"/>
      <c r="BG218" s="100"/>
    </row>
    <row r="219" spans="5:59" s="95" customFormat="1" ht="12.75" customHeight="1" x14ac:dyDescent="0.15">
      <c r="E219" s="98"/>
      <c r="F219" s="99"/>
      <c r="I219" s="265"/>
      <c r="M219" s="298"/>
      <c r="N219" s="96"/>
      <c r="P219" s="286"/>
      <c r="Q219" s="286"/>
      <c r="R219" s="286"/>
      <c r="S219" s="97"/>
      <c r="U219" s="265"/>
      <c r="AZ219" s="100"/>
      <c r="BA219" s="100"/>
      <c r="BB219" s="100"/>
      <c r="BC219" s="100"/>
      <c r="BD219" s="100"/>
      <c r="BE219" s="100"/>
      <c r="BF219" s="100"/>
      <c r="BG219" s="100"/>
    </row>
    <row r="220" spans="5:59" s="95" customFormat="1" ht="12.75" customHeight="1" x14ac:dyDescent="0.15">
      <c r="E220" s="98"/>
      <c r="F220" s="99"/>
      <c r="I220" s="265"/>
      <c r="M220" s="298"/>
      <c r="N220" s="96"/>
      <c r="P220" s="286"/>
      <c r="Q220" s="286"/>
      <c r="R220" s="286"/>
      <c r="S220" s="97"/>
      <c r="U220" s="265"/>
      <c r="AZ220" s="100"/>
      <c r="BA220" s="100"/>
      <c r="BB220" s="100"/>
      <c r="BC220" s="100"/>
      <c r="BD220" s="100"/>
      <c r="BE220" s="100"/>
      <c r="BF220" s="100"/>
      <c r="BG220" s="100"/>
    </row>
    <row r="221" spans="5:59" s="95" customFormat="1" ht="12.75" customHeight="1" x14ac:dyDescent="0.15">
      <c r="E221" s="98"/>
      <c r="F221" s="99"/>
      <c r="I221" s="265"/>
      <c r="M221" s="298"/>
      <c r="N221" s="96"/>
      <c r="P221" s="286"/>
      <c r="Q221" s="286"/>
      <c r="R221" s="286"/>
      <c r="S221" s="97"/>
      <c r="U221" s="265"/>
      <c r="AZ221" s="100"/>
      <c r="BA221" s="100"/>
      <c r="BB221" s="100"/>
      <c r="BC221" s="100"/>
      <c r="BD221" s="100"/>
      <c r="BE221" s="100"/>
      <c r="BF221" s="100"/>
      <c r="BG221" s="100"/>
    </row>
    <row r="222" spans="5:59" s="95" customFormat="1" ht="12.75" customHeight="1" x14ac:dyDescent="0.15">
      <c r="E222" s="98"/>
      <c r="F222" s="99"/>
      <c r="I222" s="265"/>
      <c r="M222" s="298"/>
      <c r="N222" s="96"/>
      <c r="P222" s="286"/>
      <c r="Q222" s="286"/>
      <c r="R222" s="286"/>
      <c r="S222" s="97"/>
      <c r="U222" s="265"/>
      <c r="AZ222" s="100"/>
      <c r="BA222" s="100"/>
      <c r="BB222" s="100"/>
      <c r="BC222" s="100"/>
      <c r="BD222" s="100"/>
      <c r="BE222" s="100"/>
      <c r="BF222" s="100"/>
      <c r="BG222" s="100"/>
    </row>
    <row r="223" spans="5:59" s="95" customFormat="1" ht="12.75" customHeight="1" x14ac:dyDescent="0.15">
      <c r="E223" s="98"/>
      <c r="F223" s="99"/>
      <c r="I223" s="265"/>
      <c r="M223" s="298"/>
      <c r="N223" s="96"/>
      <c r="P223" s="286"/>
      <c r="Q223" s="286"/>
      <c r="R223" s="286"/>
      <c r="S223" s="97"/>
      <c r="U223" s="265"/>
      <c r="AZ223" s="100"/>
      <c r="BA223" s="100"/>
      <c r="BB223" s="100"/>
      <c r="BC223" s="100"/>
      <c r="BD223" s="100"/>
      <c r="BE223" s="100"/>
      <c r="BF223" s="100"/>
      <c r="BG223" s="100"/>
    </row>
    <row r="224" spans="5:59" s="95" customFormat="1" ht="12.75" customHeight="1" x14ac:dyDescent="0.15">
      <c r="E224" s="98"/>
      <c r="F224" s="99"/>
      <c r="I224" s="265"/>
      <c r="M224" s="298"/>
      <c r="N224" s="96"/>
      <c r="P224" s="286"/>
      <c r="Q224" s="286"/>
      <c r="R224" s="286"/>
      <c r="S224" s="97"/>
      <c r="U224" s="265"/>
      <c r="AZ224" s="100"/>
      <c r="BA224" s="100"/>
      <c r="BB224" s="100"/>
      <c r="BC224" s="100"/>
      <c r="BD224" s="100"/>
      <c r="BE224" s="100"/>
      <c r="BF224" s="100"/>
      <c r="BG224" s="100"/>
    </row>
    <row r="225" spans="5:59" s="95" customFormat="1" ht="12.75" customHeight="1" x14ac:dyDescent="0.15">
      <c r="E225" s="98"/>
      <c r="F225" s="99"/>
      <c r="I225" s="265"/>
      <c r="M225" s="298"/>
      <c r="N225" s="96"/>
      <c r="P225" s="286"/>
      <c r="Q225" s="286"/>
      <c r="R225" s="286"/>
      <c r="S225" s="97"/>
      <c r="U225" s="265"/>
      <c r="AZ225" s="100"/>
      <c r="BA225" s="100"/>
      <c r="BB225" s="100"/>
      <c r="BC225" s="100"/>
      <c r="BD225" s="100"/>
      <c r="BE225" s="100"/>
      <c r="BF225" s="100"/>
      <c r="BG225" s="100"/>
    </row>
    <row r="226" spans="5:59" s="95" customFormat="1" ht="12.75" customHeight="1" x14ac:dyDescent="0.15">
      <c r="E226" s="98"/>
      <c r="F226" s="99"/>
      <c r="I226" s="265"/>
      <c r="M226" s="298"/>
      <c r="N226" s="96"/>
      <c r="P226" s="286"/>
      <c r="Q226" s="286"/>
      <c r="R226" s="286"/>
      <c r="S226" s="97"/>
      <c r="U226" s="265"/>
      <c r="AZ226" s="100"/>
      <c r="BA226" s="100"/>
      <c r="BB226" s="100"/>
      <c r="BC226" s="100"/>
      <c r="BD226" s="100"/>
      <c r="BE226" s="100"/>
      <c r="BF226" s="100"/>
      <c r="BG226" s="100"/>
    </row>
    <row r="227" spans="5:59" s="95" customFormat="1" ht="12.75" customHeight="1" x14ac:dyDescent="0.15">
      <c r="E227" s="98"/>
      <c r="F227" s="99"/>
      <c r="I227" s="265"/>
      <c r="M227" s="298"/>
      <c r="N227" s="96"/>
      <c r="P227" s="286"/>
      <c r="Q227" s="286"/>
      <c r="R227" s="286"/>
      <c r="S227" s="97"/>
      <c r="U227" s="265"/>
      <c r="AZ227" s="100"/>
      <c r="BA227" s="100"/>
      <c r="BB227" s="100"/>
      <c r="BC227" s="100"/>
      <c r="BD227" s="100"/>
      <c r="BE227" s="100"/>
      <c r="BF227" s="100"/>
      <c r="BG227" s="100"/>
    </row>
    <row r="228" spans="5:59" s="95" customFormat="1" ht="12.75" customHeight="1" x14ac:dyDescent="0.15">
      <c r="E228" s="98"/>
      <c r="F228" s="99"/>
      <c r="I228" s="265"/>
      <c r="M228" s="298"/>
      <c r="N228" s="96"/>
      <c r="P228" s="286"/>
      <c r="Q228" s="286"/>
      <c r="R228" s="286"/>
      <c r="S228" s="97"/>
      <c r="U228" s="265"/>
      <c r="AZ228" s="100"/>
      <c r="BA228" s="100"/>
      <c r="BB228" s="100"/>
      <c r="BC228" s="100"/>
      <c r="BD228" s="100"/>
      <c r="BE228" s="100"/>
      <c r="BF228" s="100"/>
      <c r="BG228" s="100"/>
    </row>
    <row r="229" spans="5:59" s="95" customFormat="1" ht="12.75" customHeight="1" x14ac:dyDescent="0.15">
      <c r="E229" s="98"/>
      <c r="F229" s="99"/>
      <c r="I229" s="265"/>
      <c r="M229" s="298"/>
      <c r="N229" s="96"/>
      <c r="P229" s="286"/>
      <c r="Q229" s="286"/>
      <c r="R229" s="286"/>
      <c r="S229" s="97"/>
      <c r="U229" s="265"/>
      <c r="AZ229" s="100"/>
      <c r="BA229" s="100"/>
      <c r="BB229" s="100"/>
      <c r="BC229" s="100"/>
      <c r="BD229" s="100"/>
      <c r="BE229" s="100"/>
      <c r="BF229" s="100"/>
      <c r="BG229" s="100"/>
    </row>
    <row r="230" spans="5:59" s="95" customFormat="1" ht="12.75" customHeight="1" x14ac:dyDescent="0.15">
      <c r="E230" s="98"/>
      <c r="F230" s="99"/>
      <c r="I230" s="265"/>
      <c r="M230" s="298"/>
      <c r="N230" s="96"/>
      <c r="P230" s="286"/>
      <c r="Q230" s="286"/>
      <c r="R230" s="286"/>
      <c r="S230" s="97"/>
      <c r="U230" s="265"/>
      <c r="AZ230" s="100"/>
      <c r="BA230" s="100"/>
      <c r="BB230" s="100"/>
      <c r="BC230" s="100"/>
      <c r="BD230" s="100"/>
      <c r="BE230" s="100"/>
      <c r="BF230" s="100"/>
      <c r="BG230" s="100"/>
    </row>
    <row r="231" spans="5:59" s="95" customFormat="1" ht="12.75" customHeight="1" x14ac:dyDescent="0.15">
      <c r="E231" s="98"/>
      <c r="F231" s="99"/>
      <c r="I231" s="265"/>
      <c r="M231" s="298"/>
      <c r="N231" s="96"/>
      <c r="P231" s="286"/>
      <c r="Q231" s="286"/>
      <c r="R231" s="286"/>
      <c r="S231" s="97"/>
      <c r="U231" s="265"/>
      <c r="AZ231" s="100"/>
      <c r="BA231" s="100"/>
      <c r="BB231" s="100"/>
      <c r="BC231" s="100"/>
      <c r="BD231" s="100"/>
      <c r="BE231" s="100"/>
      <c r="BF231" s="100"/>
      <c r="BG231" s="100"/>
    </row>
    <row r="232" spans="5:59" s="95" customFormat="1" ht="12.75" customHeight="1" x14ac:dyDescent="0.15">
      <c r="E232" s="98"/>
      <c r="F232" s="99"/>
      <c r="I232" s="265"/>
      <c r="M232" s="298"/>
      <c r="N232" s="96"/>
      <c r="P232" s="286"/>
      <c r="Q232" s="286"/>
      <c r="R232" s="286"/>
      <c r="S232" s="97"/>
      <c r="U232" s="265"/>
      <c r="AZ232" s="100"/>
      <c r="BA232" s="100"/>
      <c r="BB232" s="100"/>
      <c r="BC232" s="100"/>
      <c r="BD232" s="100"/>
      <c r="BE232" s="100"/>
      <c r="BF232" s="100"/>
      <c r="BG232" s="100"/>
    </row>
    <row r="233" spans="5:59" s="95" customFormat="1" ht="12.75" customHeight="1" x14ac:dyDescent="0.15">
      <c r="E233" s="98"/>
      <c r="F233" s="99"/>
      <c r="I233" s="265"/>
      <c r="M233" s="298"/>
      <c r="N233" s="96"/>
      <c r="P233" s="286"/>
      <c r="Q233" s="286"/>
      <c r="R233" s="286"/>
      <c r="S233" s="97"/>
      <c r="U233" s="265"/>
      <c r="AZ233" s="100"/>
      <c r="BA233" s="100"/>
      <c r="BB233" s="100"/>
      <c r="BC233" s="100"/>
      <c r="BD233" s="100"/>
      <c r="BE233" s="100"/>
      <c r="BF233" s="100"/>
      <c r="BG233" s="100"/>
    </row>
    <row r="234" spans="5:59" s="95" customFormat="1" ht="12.75" customHeight="1" x14ac:dyDescent="0.15">
      <c r="E234" s="98"/>
      <c r="F234" s="99"/>
      <c r="I234" s="265"/>
      <c r="M234" s="298"/>
      <c r="N234" s="96"/>
      <c r="P234" s="286"/>
      <c r="Q234" s="286"/>
      <c r="R234" s="286"/>
      <c r="S234" s="97"/>
      <c r="U234" s="265"/>
      <c r="AZ234" s="100"/>
      <c r="BA234" s="100"/>
      <c r="BB234" s="100"/>
      <c r="BC234" s="100"/>
      <c r="BD234" s="100"/>
      <c r="BE234" s="100"/>
      <c r="BF234" s="100"/>
      <c r="BG234" s="100"/>
    </row>
    <row r="235" spans="5:59" s="95" customFormat="1" ht="12.75" customHeight="1" x14ac:dyDescent="0.15">
      <c r="E235" s="98"/>
      <c r="F235" s="99"/>
      <c r="I235" s="265"/>
      <c r="M235" s="298"/>
      <c r="N235" s="96"/>
      <c r="P235" s="286"/>
      <c r="Q235" s="286"/>
      <c r="R235" s="286"/>
      <c r="S235" s="97"/>
      <c r="U235" s="265"/>
      <c r="AZ235" s="100"/>
      <c r="BA235" s="100"/>
      <c r="BB235" s="100"/>
      <c r="BC235" s="100"/>
      <c r="BD235" s="100"/>
      <c r="BE235" s="100"/>
      <c r="BF235" s="100"/>
      <c r="BG235" s="100"/>
    </row>
    <row r="236" spans="5:59" s="95" customFormat="1" ht="12.75" customHeight="1" x14ac:dyDescent="0.15">
      <c r="E236" s="98"/>
      <c r="F236" s="99"/>
      <c r="I236" s="265"/>
      <c r="M236" s="298"/>
      <c r="N236" s="96"/>
      <c r="P236" s="286"/>
      <c r="Q236" s="286"/>
      <c r="R236" s="286"/>
      <c r="S236" s="97"/>
      <c r="U236" s="265"/>
      <c r="AZ236" s="100"/>
      <c r="BA236" s="100"/>
      <c r="BB236" s="100"/>
      <c r="BC236" s="100"/>
      <c r="BD236" s="100"/>
      <c r="BE236" s="100"/>
      <c r="BF236" s="100"/>
      <c r="BG236" s="100"/>
    </row>
    <row r="237" spans="5:59" s="95" customFormat="1" ht="12.75" customHeight="1" x14ac:dyDescent="0.15">
      <c r="E237" s="98"/>
      <c r="F237" s="99"/>
      <c r="I237" s="265"/>
      <c r="M237" s="298"/>
      <c r="N237" s="96"/>
      <c r="P237" s="286"/>
      <c r="Q237" s="286"/>
      <c r="R237" s="286"/>
      <c r="S237" s="97"/>
      <c r="U237" s="265"/>
      <c r="AZ237" s="100"/>
      <c r="BA237" s="100"/>
      <c r="BB237" s="100"/>
      <c r="BC237" s="100"/>
      <c r="BD237" s="100"/>
      <c r="BE237" s="100"/>
      <c r="BF237" s="100"/>
      <c r="BG237" s="100"/>
    </row>
    <row r="238" spans="5:59" s="95" customFormat="1" ht="12.75" customHeight="1" x14ac:dyDescent="0.15">
      <c r="E238" s="98"/>
      <c r="F238" s="99"/>
      <c r="I238" s="265"/>
      <c r="M238" s="298"/>
      <c r="N238" s="96"/>
      <c r="P238" s="286"/>
      <c r="Q238" s="286"/>
      <c r="R238" s="286"/>
      <c r="S238" s="97"/>
      <c r="U238" s="265"/>
      <c r="AZ238" s="100"/>
      <c r="BA238" s="100"/>
      <c r="BB238" s="100"/>
      <c r="BC238" s="100"/>
      <c r="BD238" s="100"/>
      <c r="BE238" s="100"/>
      <c r="BF238" s="100"/>
      <c r="BG238" s="100"/>
    </row>
    <row r="239" spans="5:59" s="95" customFormat="1" ht="12.75" customHeight="1" x14ac:dyDescent="0.15">
      <c r="E239" s="98"/>
      <c r="F239" s="99"/>
      <c r="I239" s="265"/>
      <c r="M239" s="298"/>
      <c r="N239" s="96"/>
      <c r="P239" s="286"/>
      <c r="Q239" s="286"/>
      <c r="R239" s="286"/>
      <c r="S239" s="97"/>
      <c r="U239" s="265"/>
      <c r="AZ239" s="100"/>
      <c r="BA239" s="100"/>
      <c r="BB239" s="100"/>
      <c r="BC239" s="100"/>
      <c r="BD239" s="100"/>
      <c r="BE239" s="100"/>
      <c r="BF239" s="100"/>
      <c r="BG239" s="100"/>
    </row>
    <row r="240" spans="5:59" s="95" customFormat="1" ht="12.75" customHeight="1" x14ac:dyDescent="0.15">
      <c r="E240" s="98"/>
      <c r="F240" s="99"/>
      <c r="I240" s="265"/>
      <c r="M240" s="298"/>
      <c r="N240" s="96"/>
      <c r="P240" s="286"/>
      <c r="Q240" s="286"/>
      <c r="R240" s="286"/>
      <c r="S240" s="97"/>
      <c r="U240" s="265"/>
      <c r="AZ240" s="100"/>
      <c r="BA240" s="100"/>
      <c r="BB240" s="100"/>
      <c r="BC240" s="100"/>
      <c r="BD240" s="100"/>
      <c r="BE240" s="100"/>
      <c r="BF240" s="100"/>
      <c r="BG240" s="100"/>
    </row>
    <row r="241" spans="5:59" s="95" customFormat="1" ht="12.75" customHeight="1" x14ac:dyDescent="0.15">
      <c r="E241" s="98"/>
      <c r="F241" s="99"/>
      <c r="I241" s="265"/>
      <c r="M241" s="298"/>
      <c r="N241" s="96"/>
      <c r="P241" s="286"/>
      <c r="Q241" s="286"/>
      <c r="R241" s="286"/>
      <c r="S241" s="97"/>
      <c r="U241" s="265"/>
      <c r="AZ241" s="100"/>
      <c r="BA241" s="100"/>
      <c r="BB241" s="100"/>
      <c r="BC241" s="100"/>
      <c r="BD241" s="100"/>
      <c r="BE241" s="100"/>
      <c r="BF241" s="100"/>
      <c r="BG241" s="100"/>
    </row>
    <row r="242" spans="5:59" s="95" customFormat="1" ht="12.75" customHeight="1" x14ac:dyDescent="0.15">
      <c r="E242" s="98"/>
      <c r="F242" s="99"/>
      <c r="I242" s="265"/>
      <c r="M242" s="298"/>
      <c r="N242" s="96"/>
      <c r="P242" s="286"/>
      <c r="Q242" s="286"/>
      <c r="R242" s="286"/>
      <c r="S242" s="97"/>
      <c r="U242" s="265"/>
      <c r="AZ242" s="100"/>
      <c r="BA242" s="100"/>
      <c r="BB242" s="100"/>
      <c r="BC242" s="100"/>
      <c r="BD242" s="100"/>
      <c r="BE242" s="100"/>
      <c r="BF242" s="100"/>
      <c r="BG242" s="100"/>
    </row>
    <row r="243" spans="5:59" s="95" customFormat="1" ht="12.75" customHeight="1" x14ac:dyDescent="0.15">
      <c r="E243" s="98"/>
      <c r="F243" s="99"/>
      <c r="I243" s="265"/>
      <c r="M243" s="298"/>
      <c r="N243" s="96"/>
      <c r="P243" s="286"/>
      <c r="Q243" s="286"/>
      <c r="R243" s="286"/>
      <c r="S243" s="97"/>
      <c r="U243" s="265"/>
      <c r="AZ243" s="100"/>
      <c r="BA243" s="100"/>
      <c r="BB243" s="100"/>
      <c r="BC243" s="100"/>
      <c r="BD243" s="100"/>
      <c r="BE243" s="100"/>
      <c r="BF243" s="100"/>
      <c r="BG243" s="100"/>
    </row>
    <row r="244" spans="5:59" s="95" customFormat="1" ht="12.75" customHeight="1" x14ac:dyDescent="0.15">
      <c r="E244" s="98"/>
      <c r="F244" s="99"/>
      <c r="I244" s="265"/>
      <c r="M244" s="298"/>
      <c r="N244" s="96"/>
      <c r="P244" s="286"/>
      <c r="Q244" s="286"/>
      <c r="R244" s="286"/>
      <c r="S244" s="97"/>
      <c r="U244" s="265"/>
      <c r="AZ244" s="100"/>
      <c r="BA244" s="100"/>
      <c r="BB244" s="100"/>
      <c r="BC244" s="100"/>
      <c r="BD244" s="100"/>
      <c r="BE244" s="100"/>
      <c r="BF244" s="100"/>
      <c r="BG244" s="100"/>
    </row>
    <row r="245" spans="5:59" s="95" customFormat="1" ht="12.75" customHeight="1" x14ac:dyDescent="0.15">
      <c r="E245" s="98"/>
      <c r="F245" s="99"/>
      <c r="I245" s="265"/>
      <c r="M245" s="298"/>
      <c r="N245" s="96"/>
      <c r="P245" s="286"/>
      <c r="Q245" s="286"/>
      <c r="R245" s="286"/>
      <c r="S245" s="97"/>
      <c r="U245" s="265"/>
      <c r="AZ245" s="100"/>
      <c r="BA245" s="100"/>
      <c r="BB245" s="100"/>
      <c r="BC245" s="100"/>
      <c r="BD245" s="100"/>
      <c r="BE245" s="100"/>
      <c r="BF245" s="100"/>
      <c r="BG245" s="100"/>
    </row>
    <row r="246" spans="5:59" s="95" customFormat="1" ht="12.75" customHeight="1" x14ac:dyDescent="0.15">
      <c r="E246" s="98"/>
      <c r="F246" s="99"/>
      <c r="I246" s="265"/>
      <c r="M246" s="298"/>
      <c r="N246" s="96"/>
      <c r="P246" s="286"/>
      <c r="Q246" s="286"/>
      <c r="R246" s="286"/>
      <c r="S246" s="97"/>
      <c r="U246" s="265"/>
      <c r="AZ246" s="100"/>
      <c r="BA246" s="100"/>
      <c r="BB246" s="100"/>
      <c r="BC246" s="100"/>
      <c r="BD246" s="100"/>
      <c r="BE246" s="100"/>
      <c r="BF246" s="100"/>
      <c r="BG246" s="100"/>
    </row>
    <row r="247" spans="5:59" s="95" customFormat="1" ht="12.75" customHeight="1" x14ac:dyDescent="0.15">
      <c r="E247" s="98"/>
      <c r="F247" s="99"/>
      <c r="I247" s="265"/>
      <c r="M247" s="298"/>
      <c r="N247" s="96"/>
      <c r="P247" s="286"/>
      <c r="Q247" s="286"/>
      <c r="R247" s="286"/>
      <c r="S247" s="97"/>
      <c r="U247" s="265"/>
      <c r="AZ247" s="100"/>
      <c r="BA247" s="100"/>
      <c r="BB247" s="100"/>
      <c r="BC247" s="100"/>
      <c r="BD247" s="100"/>
      <c r="BE247" s="100"/>
      <c r="BF247" s="100"/>
      <c r="BG247" s="100"/>
    </row>
    <row r="248" spans="5:59" s="95" customFormat="1" ht="12.75" customHeight="1" x14ac:dyDescent="0.15">
      <c r="E248" s="98"/>
      <c r="F248" s="99"/>
      <c r="I248" s="265"/>
      <c r="M248" s="298"/>
      <c r="N248" s="96"/>
      <c r="P248" s="286"/>
      <c r="Q248" s="286"/>
      <c r="R248" s="286"/>
      <c r="S248" s="97"/>
      <c r="U248" s="265"/>
      <c r="AZ248" s="100"/>
      <c r="BA248" s="100"/>
      <c r="BB248" s="100"/>
      <c r="BC248" s="100"/>
      <c r="BD248" s="100"/>
      <c r="BE248" s="100"/>
      <c r="BF248" s="100"/>
      <c r="BG248" s="100"/>
    </row>
    <row r="249" spans="5:59" s="95" customFormat="1" ht="12.75" customHeight="1" x14ac:dyDescent="0.15">
      <c r="E249" s="98"/>
      <c r="F249" s="99"/>
      <c r="I249" s="265"/>
      <c r="M249" s="298"/>
      <c r="N249" s="96"/>
      <c r="P249" s="286"/>
      <c r="Q249" s="286"/>
      <c r="R249" s="286"/>
      <c r="S249" s="97"/>
      <c r="U249" s="265"/>
      <c r="AZ249" s="100"/>
      <c r="BA249" s="100"/>
      <c r="BB249" s="100"/>
      <c r="BC249" s="100"/>
      <c r="BD249" s="100"/>
      <c r="BE249" s="100"/>
      <c r="BF249" s="100"/>
      <c r="BG249" s="100"/>
    </row>
    <row r="250" spans="5:59" s="95" customFormat="1" ht="12.75" customHeight="1" x14ac:dyDescent="0.15">
      <c r="E250" s="98"/>
      <c r="F250" s="99"/>
      <c r="I250" s="265"/>
      <c r="M250" s="298"/>
      <c r="N250" s="96"/>
      <c r="P250" s="286"/>
      <c r="Q250" s="286"/>
      <c r="R250" s="286"/>
      <c r="S250" s="97"/>
      <c r="U250" s="265"/>
      <c r="AZ250" s="100"/>
      <c r="BA250" s="100"/>
      <c r="BB250" s="100"/>
      <c r="BC250" s="100"/>
      <c r="BD250" s="100"/>
      <c r="BE250" s="100"/>
      <c r="BF250" s="100"/>
      <c r="BG250" s="100"/>
    </row>
    <row r="251" spans="5:59" s="95" customFormat="1" ht="12.75" customHeight="1" x14ac:dyDescent="0.15">
      <c r="E251" s="98"/>
      <c r="F251" s="99"/>
      <c r="I251" s="265"/>
      <c r="M251" s="298"/>
      <c r="N251" s="96"/>
      <c r="P251" s="286"/>
      <c r="Q251" s="286"/>
      <c r="R251" s="286"/>
      <c r="S251" s="97"/>
      <c r="U251" s="265"/>
      <c r="AZ251" s="100"/>
      <c r="BA251" s="100"/>
      <c r="BB251" s="100"/>
      <c r="BC251" s="100"/>
      <c r="BD251" s="100"/>
      <c r="BE251" s="100"/>
      <c r="BF251" s="100"/>
      <c r="BG251" s="100"/>
    </row>
    <row r="252" spans="5:59" s="95" customFormat="1" ht="12.75" customHeight="1" x14ac:dyDescent="0.15">
      <c r="E252" s="98"/>
      <c r="F252" s="99"/>
      <c r="I252" s="265"/>
      <c r="M252" s="298"/>
      <c r="N252" s="96"/>
      <c r="P252" s="286"/>
      <c r="Q252" s="286"/>
      <c r="R252" s="286"/>
      <c r="S252" s="97"/>
      <c r="U252" s="265"/>
      <c r="AZ252" s="100"/>
      <c r="BA252" s="100"/>
      <c r="BB252" s="100"/>
      <c r="BC252" s="100"/>
      <c r="BD252" s="100"/>
      <c r="BE252" s="100"/>
      <c r="BF252" s="100"/>
      <c r="BG252" s="100"/>
    </row>
    <row r="253" spans="5:59" s="95" customFormat="1" ht="12.75" customHeight="1" x14ac:dyDescent="0.15">
      <c r="E253" s="98"/>
      <c r="F253" s="99"/>
      <c r="I253" s="265"/>
      <c r="M253" s="298"/>
      <c r="N253" s="96"/>
      <c r="P253" s="286"/>
      <c r="Q253" s="286"/>
      <c r="R253" s="286"/>
      <c r="S253" s="97"/>
      <c r="U253" s="265"/>
      <c r="AZ253" s="100"/>
      <c r="BA253" s="100"/>
      <c r="BB253" s="100"/>
      <c r="BC253" s="100"/>
      <c r="BD253" s="100"/>
      <c r="BE253" s="100"/>
      <c r="BF253" s="100"/>
      <c r="BG253" s="100"/>
    </row>
    <row r="254" spans="5:59" s="95" customFormat="1" ht="12.75" customHeight="1" x14ac:dyDescent="0.15">
      <c r="E254" s="98"/>
      <c r="F254" s="99"/>
      <c r="I254" s="265"/>
      <c r="M254" s="298"/>
      <c r="N254" s="96"/>
      <c r="P254" s="286"/>
      <c r="Q254" s="286"/>
      <c r="R254" s="286"/>
      <c r="S254" s="97"/>
      <c r="U254" s="265"/>
      <c r="AZ254" s="100"/>
      <c r="BA254" s="100"/>
      <c r="BB254" s="100"/>
      <c r="BC254" s="100"/>
      <c r="BD254" s="100"/>
      <c r="BE254" s="100"/>
      <c r="BF254" s="100"/>
      <c r="BG254" s="100"/>
    </row>
    <row r="255" spans="5:59" s="95" customFormat="1" ht="12.75" customHeight="1" x14ac:dyDescent="0.15">
      <c r="E255" s="98"/>
      <c r="F255" s="99"/>
      <c r="I255" s="265"/>
      <c r="M255" s="298"/>
      <c r="N255" s="96"/>
      <c r="P255" s="286"/>
      <c r="Q255" s="286"/>
      <c r="R255" s="286"/>
      <c r="S255" s="97"/>
      <c r="U255" s="265"/>
      <c r="AZ255" s="100"/>
      <c r="BA255" s="100"/>
      <c r="BB255" s="100"/>
      <c r="BC255" s="100"/>
      <c r="BD255" s="100"/>
      <c r="BE255" s="100"/>
      <c r="BF255" s="100"/>
      <c r="BG255" s="100"/>
    </row>
    <row r="256" spans="5:59" s="95" customFormat="1" ht="12.75" customHeight="1" x14ac:dyDescent="0.15">
      <c r="E256" s="98"/>
      <c r="F256" s="99"/>
      <c r="I256" s="265"/>
      <c r="M256" s="298"/>
      <c r="N256" s="96"/>
      <c r="P256" s="286"/>
      <c r="Q256" s="286"/>
      <c r="R256" s="286"/>
      <c r="S256" s="97"/>
      <c r="U256" s="265"/>
      <c r="AZ256" s="100"/>
      <c r="BA256" s="100"/>
      <c r="BB256" s="100"/>
      <c r="BC256" s="100"/>
      <c r="BD256" s="100"/>
      <c r="BE256" s="100"/>
      <c r="BF256" s="100"/>
      <c r="BG256" s="100"/>
    </row>
    <row r="257" spans="5:59" s="95" customFormat="1" ht="12.75" customHeight="1" x14ac:dyDescent="0.15">
      <c r="E257" s="98"/>
      <c r="F257" s="99"/>
      <c r="I257" s="265"/>
      <c r="M257" s="298"/>
      <c r="N257" s="96"/>
      <c r="P257" s="286"/>
      <c r="Q257" s="286"/>
      <c r="R257" s="286"/>
      <c r="S257" s="97"/>
      <c r="U257" s="265"/>
      <c r="AZ257" s="100"/>
      <c r="BA257" s="100"/>
      <c r="BB257" s="100"/>
      <c r="BC257" s="100"/>
      <c r="BD257" s="100"/>
      <c r="BE257" s="100"/>
      <c r="BF257" s="100"/>
      <c r="BG257" s="100"/>
    </row>
    <row r="258" spans="5:59" s="95" customFormat="1" ht="12.75" customHeight="1" x14ac:dyDescent="0.15">
      <c r="E258" s="98"/>
      <c r="F258" s="99"/>
      <c r="I258" s="265"/>
      <c r="M258" s="298"/>
      <c r="N258" s="96"/>
      <c r="P258" s="286"/>
      <c r="Q258" s="286"/>
      <c r="R258" s="286"/>
      <c r="S258" s="97"/>
      <c r="U258" s="265"/>
      <c r="AZ258" s="100"/>
      <c r="BA258" s="100"/>
      <c r="BB258" s="100"/>
      <c r="BC258" s="100"/>
      <c r="BD258" s="100"/>
      <c r="BE258" s="100"/>
      <c r="BF258" s="100"/>
      <c r="BG258" s="100"/>
    </row>
    <row r="259" spans="5:59" s="95" customFormat="1" ht="12.75" customHeight="1" x14ac:dyDescent="0.15">
      <c r="E259" s="98"/>
      <c r="F259" s="99"/>
      <c r="I259" s="265"/>
      <c r="M259" s="298"/>
      <c r="N259" s="96"/>
      <c r="P259" s="286"/>
      <c r="Q259" s="286"/>
      <c r="R259" s="286"/>
      <c r="S259" s="97"/>
      <c r="U259" s="265"/>
      <c r="AZ259" s="100"/>
      <c r="BA259" s="100"/>
      <c r="BB259" s="100"/>
      <c r="BC259" s="100"/>
      <c r="BD259" s="100"/>
      <c r="BE259" s="100"/>
      <c r="BF259" s="100"/>
      <c r="BG259" s="100"/>
    </row>
    <row r="260" spans="5:59" s="95" customFormat="1" ht="12.75" customHeight="1" x14ac:dyDescent="0.15">
      <c r="E260" s="98"/>
      <c r="F260" s="99"/>
      <c r="I260" s="265"/>
      <c r="M260" s="298"/>
      <c r="N260" s="96"/>
      <c r="P260" s="286"/>
      <c r="Q260" s="286"/>
      <c r="R260" s="286"/>
      <c r="S260" s="97"/>
      <c r="U260" s="265"/>
      <c r="AZ260" s="100"/>
      <c r="BA260" s="100"/>
      <c r="BB260" s="100"/>
      <c r="BC260" s="100"/>
      <c r="BD260" s="100"/>
      <c r="BE260" s="100"/>
      <c r="BF260" s="100"/>
      <c r="BG260" s="100"/>
    </row>
    <row r="261" spans="5:59" s="95" customFormat="1" ht="12.75" customHeight="1" x14ac:dyDescent="0.15">
      <c r="E261" s="98"/>
      <c r="F261" s="99"/>
      <c r="I261" s="265"/>
      <c r="M261" s="298"/>
      <c r="N261" s="96"/>
      <c r="P261" s="286"/>
      <c r="Q261" s="286"/>
      <c r="R261" s="286"/>
      <c r="S261" s="97"/>
      <c r="U261" s="265"/>
      <c r="AZ261" s="100"/>
      <c r="BA261" s="100"/>
      <c r="BB261" s="100"/>
      <c r="BC261" s="100"/>
      <c r="BD261" s="100"/>
      <c r="BE261" s="100"/>
      <c r="BF261" s="100"/>
      <c r="BG261" s="100"/>
    </row>
    <row r="262" spans="5:59" s="95" customFormat="1" ht="12.75" customHeight="1" x14ac:dyDescent="0.15">
      <c r="E262" s="98"/>
      <c r="F262" s="99"/>
      <c r="I262" s="265"/>
      <c r="M262" s="298"/>
      <c r="N262" s="96"/>
      <c r="P262" s="286"/>
      <c r="Q262" s="286"/>
      <c r="R262" s="286"/>
      <c r="S262" s="97"/>
      <c r="U262" s="265"/>
      <c r="AZ262" s="100"/>
      <c r="BA262" s="100"/>
      <c r="BB262" s="100"/>
      <c r="BC262" s="100"/>
      <c r="BD262" s="100"/>
      <c r="BE262" s="100"/>
      <c r="BF262" s="100"/>
      <c r="BG262" s="100"/>
    </row>
    <row r="263" spans="5:59" s="95" customFormat="1" ht="12.75" customHeight="1" x14ac:dyDescent="0.15">
      <c r="E263" s="98"/>
      <c r="F263" s="99"/>
      <c r="I263" s="265"/>
      <c r="M263" s="298"/>
      <c r="N263" s="96"/>
      <c r="P263" s="286"/>
      <c r="Q263" s="286"/>
      <c r="R263" s="286"/>
      <c r="S263" s="97"/>
      <c r="U263" s="265"/>
      <c r="AZ263" s="100"/>
      <c r="BA263" s="100"/>
      <c r="BB263" s="100"/>
      <c r="BC263" s="100"/>
      <c r="BD263" s="100"/>
      <c r="BE263" s="100"/>
      <c r="BF263" s="100"/>
      <c r="BG263" s="100"/>
    </row>
    <row r="264" spans="5:59" s="95" customFormat="1" ht="12.75" customHeight="1" x14ac:dyDescent="0.15">
      <c r="E264" s="98"/>
      <c r="F264" s="99"/>
      <c r="I264" s="265"/>
      <c r="M264" s="298"/>
      <c r="N264" s="96"/>
      <c r="P264" s="286"/>
      <c r="Q264" s="286"/>
      <c r="R264" s="286"/>
      <c r="S264" s="97"/>
      <c r="U264" s="265"/>
      <c r="AZ264" s="100"/>
      <c r="BA264" s="100"/>
      <c r="BB264" s="100"/>
      <c r="BC264" s="100"/>
      <c r="BD264" s="100"/>
      <c r="BE264" s="100"/>
      <c r="BF264" s="100"/>
      <c r="BG264" s="100"/>
    </row>
    <row r="265" spans="5:59" s="95" customFormat="1" ht="12.75" customHeight="1" x14ac:dyDescent="0.15">
      <c r="E265" s="98"/>
      <c r="F265" s="99"/>
      <c r="I265" s="265"/>
      <c r="M265" s="298"/>
      <c r="N265" s="96"/>
      <c r="P265" s="286"/>
      <c r="Q265" s="286"/>
      <c r="R265" s="286"/>
      <c r="S265" s="97"/>
      <c r="U265" s="265"/>
      <c r="AZ265" s="100"/>
      <c r="BA265" s="100"/>
      <c r="BB265" s="100"/>
      <c r="BC265" s="100"/>
      <c r="BD265" s="100"/>
      <c r="BE265" s="100"/>
      <c r="BF265" s="100"/>
      <c r="BG265" s="100"/>
    </row>
    <row r="266" spans="5:59" s="95" customFormat="1" ht="12.75" customHeight="1" x14ac:dyDescent="0.15">
      <c r="E266" s="98"/>
      <c r="F266" s="99"/>
      <c r="I266" s="265"/>
      <c r="M266" s="298"/>
      <c r="N266" s="96"/>
      <c r="P266" s="286"/>
      <c r="Q266" s="286"/>
      <c r="R266" s="286"/>
      <c r="S266" s="97"/>
      <c r="U266" s="265"/>
      <c r="AZ266" s="100"/>
      <c r="BA266" s="100"/>
      <c r="BB266" s="100"/>
      <c r="BC266" s="100"/>
      <c r="BD266" s="100"/>
      <c r="BE266" s="100"/>
      <c r="BF266" s="100"/>
      <c r="BG266" s="100"/>
    </row>
    <row r="267" spans="5:59" s="95" customFormat="1" ht="12.75" customHeight="1" x14ac:dyDescent="0.15">
      <c r="E267" s="98"/>
      <c r="F267" s="99"/>
      <c r="I267" s="265"/>
      <c r="M267" s="298"/>
      <c r="N267" s="96"/>
      <c r="P267" s="286"/>
      <c r="Q267" s="286"/>
      <c r="R267" s="286"/>
      <c r="S267" s="97"/>
      <c r="U267" s="265"/>
      <c r="AZ267" s="100"/>
      <c r="BA267" s="100"/>
      <c r="BB267" s="100"/>
      <c r="BC267" s="100"/>
      <c r="BD267" s="100"/>
      <c r="BE267" s="100"/>
      <c r="BF267" s="100"/>
      <c r="BG267" s="100"/>
    </row>
    <row r="268" spans="5:59" s="95" customFormat="1" ht="12.75" customHeight="1" x14ac:dyDescent="0.15">
      <c r="E268" s="98"/>
      <c r="F268" s="99"/>
      <c r="I268" s="265"/>
      <c r="M268" s="298"/>
      <c r="N268" s="96"/>
      <c r="P268" s="286"/>
      <c r="Q268" s="286"/>
      <c r="R268" s="286"/>
      <c r="S268" s="97"/>
      <c r="U268" s="265"/>
      <c r="AZ268" s="100"/>
      <c r="BA268" s="100"/>
      <c r="BB268" s="100"/>
      <c r="BC268" s="100"/>
      <c r="BD268" s="100"/>
      <c r="BE268" s="100"/>
      <c r="BF268" s="100"/>
      <c r="BG268" s="100"/>
    </row>
    <row r="269" spans="5:59" s="95" customFormat="1" ht="12.75" customHeight="1" x14ac:dyDescent="0.15">
      <c r="E269" s="98"/>
      <c r="F269" s="99"/>
      <c r="I269" s="265"/>
      <c r="M269" s="298"/>
      <c r="N269" s="96"/>
      <c r="P269" s="286"/>
      <c r="Q269" s="286"/>
      <c r="R269" s="286"/>
      <c r="S269" s="97"/>
      <c r="U269" s="265"/>
      <c r="AZ269" s="100"/>
      <c r="BA269" s="100"/>
      <c r="BB269" s="100"/>
      <c r="BC269" s="100"/>
      <c r="BD269" s="100"/>
      <c r="BE269" s="100"/>
      <c r="BF269" s="100"/>
      <c r="BG269" s="100"/>
    </row>
    <row r="270" spans="5:59" s="95" customFormat="1" ht="12.75" customHeight="1" x14ac:dyDescent="0.15">
      <c r="E270" s="98"/>
      <c r="F270" s="99"/>
      <c r="I270" s="265"/>
      <c r="M270" s="298"/>
      <c r="N270" s="96"/>
      <c r="P270" s="286"/>
      <c r="Q270" s="286"/>
      <c r="R270" s="286"/>
      <c r="S270" s="97"/>
      <c r="U270" s="265"/>
      <c r="AZ270" s="100"/>
      <c r="BA270" s="100"/>
      <c r="BB270" s="100"/>
      <c r="BC270" s="100"/>
      <c r="BD270" s="100"/>
      <c r="BE270" s="100"/>
      <c r="BF270" s="100"/>
      <c r="BG270" s="100"/>
    </row>
    <row r="271" spans="5:59" s="95" customFormat="1" ht="12.75" customHeight="1" x14ac:dyDescent="0.15">
      <c r="E271" s="98"/>
      <c r="F271" s="99"/>
      <c r="I271" s="265"/>
      <c r="M271" s="298"/>
      <c r="N271" s="96"/>
      <c r="P271" s="286"/>
      <c r="Q271" s="286"/>
      <c r="R271" s="286"/>
      <c r="S271" s="97"/>
      <c r="U271" s="265"/>
      <c r="AZ271" s="100"/>
      <c r="BA271" s="100"/>
      <c r="BB271" s="100"/>
      <c r="BC271" s="100"/>
      <c r="BD271" s="100"/>
      <c r="BE271" s="100"/>
      <c r="BF271" s="100"/>
      <c r="BG271" s="100"/>
    </row>
    <row r="272" spans="5:59" s="95" customFormat="1" ht="12.75" customHeight="1" x14ac:dyDescent="0.15">
      <c r="E272" s="98"/>
      <c r="F272" s="99"/>
      <c r="I272" s="265"/>
      <c r="M272" s="298"/>
      <c r="N272" s="96"/>
      <c r="P272" s="286"/>
      <c r="Q272" s="286"/>
      <c r="R272" s="286"/>
      <c r="S272" s="97"/>
      <c r="U272" s="265"/>
      <c r="AZ272" s="100"/>
      <c r="BA272" s="100"/>
      <c r="BB272" s="100"/>
      <c r="BC272" s="100"/>
      <c r="BD272" s="100"/>
      <c r="BE272" s="100"/>
      <c r="BF272" s="100"/>
      <c r="BG272" s="100"/>
    </row>
    <row r="273" spans="5:59" s="95" customFormat="1" ht="12.75" customHeight="1" x14ac:dyDescent="0.15">
      <c r="E273" s="98"/>
      <c r="F273" s="99"/>
      <c r="I273" s="265"/>
      <c r="M273" s="298"/>
      <c r="N273" s="96"/>
      <c r="P273" s="286"/>
      <c r="Q273" s="286"/>
      <c r="R273" s="286"/>
      <c r="S273" s="97"/>
      <c r="U273" s="265"/>
      <c r="AZ273" s="100"/>
      <c r="BA273" s="100"/>
      <c r="BB273" s="100"/>
      <c r="BC273" s="100"/>
      <c r="BD273" s="100"/>
      <c r="BE273" s="100"/>
      <c r="BF273" s="100"/>
      <c r="BG273" s="100"/>
    </row>
    <row r="274" spans="5:59" s="95" customFormat="1" ht="12.75" customHeight="1" x14ac:dyDescent="0.15">
      <c r="E274" s="98"/>
      <c r="F274" s="99"/>
      <c r="I274" s="265"/>
      <c r="M274" s="298"/>
      <c r="N274" s="96"/>
      <c r="P274" s="286"/>
      <c r="Q274" s="286"/>
      <c r="R274" s="286"/>
      <c r="S274" s="97"/>
      <c r="U274" s="265"/>
      <c r="AZ274" s="100"/>
      <c r="BA274" s="100"/>
      <c r="BB274" s="100"/>
      <c r="BC274" s="100"/>
      <c r="BD274" s="100"/>
      <c r="BE274" s="100"/>
      <c r="BF274" s="100"/>
      <c r="BG274" s="100"/>
    </row>
    <row r="275" spans="5:59" s="95" customFormat="1" ht="12.75" customHeight="1" x14ac:dyDescent="0.15">
      <c r="E275" s="98"/>
      <c r="F275" s="99"/>
      <c r="I275" s="265"/>
      <c r="M275" s="298"/>
      <c r="N275" s="96"/>
      <c r="P275" s="286"/>
      <c r="Q275" s="286"/>
      <c r="R275" s="286"/>
      <c r="S275" s="97"/>
      <c r="U275" s="265"/>
      <c r="AZ275" s="100"/>
      <c r="BA275" s="100"/>
      <c r="BB275" s="100"/>
      <c r="BC275" s="100"/>
      <c r="BD275" s="100"/>
      <c r="BE275" s="100"/>
      <c r="BF275" s="100"/>
      <c r="BG275" s="100"/>
    </row>
    <row r="276" spans="5:59" s="95" customFormat="1" ht="12.75" customHeight="1" x14ac:dyDescent="0.15">
      <c r="E276" s="98"/>
      <c r="F276" s="99"/>
      <c r="I276" s="265"/>
      <c r="M276" s="298"/>
      <c r="N276" s="96"/>
      <c r="P276" s="286"/>
      <c r="Q276" s="286"/>
      <c r="R276" s="286"/>
      <c r="S276" s="97"/>
      <c r="U276" s="265"/>
      <c r="AZ276" s="100"/>
      <c r="BA276" s="100"/>
      <c r="BB276" s="100"/>
      <c r="BC276" s="100"/>
      <c r="BD276" s="100"/>
      <c r="BE276" s="100"/>
      <c r="BF276" s="100"/>
      <c r="BG276" s="100"/>
    </row>
    <row r="277" spans="5:59" s="95" customFormat="1" ht="12.75" customHeight="1" x14ac:dyDescent="0.15">
      <c r="E277" s="98"/>
      <c r="F277" s="99"/>
      <c r="I277" s="265"/>
      <c r="M277" s="298"/>
      <c r="N277" s="96"/>
      <c r="P277" s="286"/>
      <c r="Q277" s="286"/>
      <c r="R277" s="286"/>
      <c r="S277" s="97"/>
      <c r="U277" s="265"/>
      <c r="AZ277" s="100"/>
      <c r="BA277" s="100"/>
      <c r="BB277" s="100"/>
      <c r="BC277" s="100"/>
      <c r="BD277" s="100"/>
      <c r="BE277" s="100"/>
      <c r="BF277" s="100"/>
      <c r="BG277" s="100"/>
    </row>
    <row r="278" spans="5:59" s="95" customFormat="1" ht="12.75" customHeight="1" x14ac:dyDescent="0.15">
      <c r="E278" s="98"/>
      <c r="F278" s="99"/>
      <c r="I278" s="265"/>
      <c r="M278" s="298"/>
      <c r="N278" s="96"/>
      <c r="P278" s="286"/>
      <c r="Q278" s="286"/>
      <c r="R278" s="286"/>
      <c r="S278" s="97"/>
      <c r="U278" s="265"/>
      <c r="AZ278" s="100"/>
      <c r="BA278" s="100"/>
      <c r="BB278" s="100"/>
      <c r="BC278" s="100"/>
      <c r="BD278" s="100"/>
      <c r="BE278" s="100"/>
      <c r="BF278" s="100"/>
      <c r="BG278" s="100"/>
    </row>
    <row r="279" spans="5:59" s="95" customFormat="1" ht="12.75" customHeight="1" x14ac:dyDescent="0.15">
      <c r="E279" s="98"/>
      <c r="F279" s="99"/>
      <c r="I279" s="265"/>
      <c r="M279" s="298"/>
      <c r="N279" s="96"/>
      <c r="P279" s="286"/>
      <c r="Q279" s="286"/>
      <c r="R279" s="286"/>
      <c r="S279" s="97"/>
      <c r="U279" s="265"/>
      <c r="AZ279" s="100"/>
      <c r="BA279" s="100"/>
      <c r="BB279" s="100"/>
      <c r="BC279" s="100"/>
      <c r="BD279" s="100"/>
      <c r="BE279" s="100"/>
      <c r="BF279" s="100"/>
      <c r="BG279" s="100"/>
    </row>
    <row r="280" spans="5:59" s="95" customFormat="1" ht="12.75" customHeight="1" x14ac:dyDescent="0.15">
      <c r="E280" s="98"/>
      <c r="F280" s="99"/>
      <c r="I280" s="265"/>
      <c r="M280" s="298"/>
      <c r="N280" s="96"/>
      <c r="P280" s="286"/>
      <c r="Q280" s="286"/>
      <c r="R280" s="286"/>
      <c r="S280" s="97"/>
      <c r="U280" s="265"/>
      <c r="AZ280" s="100"/>
      <c r="BA280" s="100"/>
      <c r="BB280" s="100"/>
      <c r="BC280" s="100"/>
      <c r="BD280" s="100"/>
      <c r="BE280" s="100"/>
      <c r="BF280" s="100"/>
      <c r="BG280" s="100"/>
    </row>
    <row r="281" spans="5:59" s="95" customFormat="1" ht="12.75" customHeight="1" x14ac:dyDescent="0.15">
      <c r="E281" s="98"/>
      <c r="F281" s="99"/>
      <c r="I281" s="265"/>
      <c r="M281" s="298"/>
      <c r="N281" s="96"/>
      <c r="P281" s="286"/>
      <c r="Q281" s="286"/>
      <c r="R281" s="286"/>
      <c r="S281" s="97"/>
      <c r="U281" s="265"/>
      <c r="AZ281" s="100"/>
      <c r="BA281" s="100"/>
      <c r="BB281" s="100"/>
      <c r="BC281" s="100"/>
      <c r="BD281" s="100"/>
      <c r="BE281" s="100"/>
      <c r="BF281" s="100"/>
      <c r="BG281" s="100"/>
    </row>
    <row r="282" spans="5:59" s="95" customFormat="1" ht="12.75" customHeight="1" x14ac:dyDescent="0.15">
      <c r="E282" s="98"/>
      <c r="F282" s="99"/>
      <c r="I282" s="265"/>
      <c r="M282" s="298"/>
      <c r="N282" s="96"/>
      <c r="P282" s="286"/>
      <c r="Q282" s="286"/>
      <c r="R282" s="286"/>
      <c r="S282" s="97"/>
      <c r="U282" s="265"/>
      <c r="AZ282" s="100"/>
      <c r="BA282" s="100"/>
      <c r="BB282" s="100"/>
      <c r="BC282" s="100"/>
      <c r="BD282" s="100"/>
      <c r="BE282" s="100"/>
      <c r="BF282" s="100"/>
      <c r="BG282" s="100"/>
    </row>
    <row r="283" spans="5:59" s="95" customFormat="1" ht="12.75" customHeight="1" x14ac:dyDescent="0.15">
      <c r="E283" s="98"/>
      <c r="F283" s="99"/>
      <c r="I283" s="265"/>
      <c r="M283" s="298"/>
      <c r="N283" s="96"/>
      <c r="P283" s="286"/>
      <c r="Q283" s="286"/>
      <c r="R283" s="286"/>
      <c r="S283" s="97"/>
      <c r="U283" s="265"/>
      <c r="AZ283" s="100"/>
      <c r="BA283" s="100"/>
      <c r="BB283" s="100"/>
      <c r="BC283" s="100"/>
      <c r="BD283" s="100"/>
      <c r="BE283" s="100"/>
      <c r="BF283" s="100"/>
      <c r="BG283" s="100"/>
    </row>
    <row r="284" spans="5:59" s="95" customFormat="1" ht="12.75" customHeight="1" x14ac:dyDescent="0.15">
      <c r="E284" s="98"/>
      <c r="F284" s="99"/>
      <c r="I284" s="265"/>
      <c r="M284" s="298"/>
      <c r="N284" s="96"/>
      <c r="P284" s="286"/>
      <c r="Q284" s="286"/>
      <c r="R284" s="286"/>
      <c r="S284" s="97"/>
      <c r="U284" s="265"/>
      <c r="AZ284" s="100"/>
      <c r="BA284" s="100"/>
      <c r="BB284" s="100"/>
      <c r="BC284" s="100"/>
      <c r="BD284" s="100"/>
      <c r="BE284" s="100"/>
      <c r="BF284" s="100"/>
      <c r="BG284" s="100"/>
    </row>
    <row r="285" spans="5:59" s="95" customFormat="1" ht="12.75" customHeight="1" x14ac:dyDescent="0.15">
      <c r="E285" s="98"/>
      <c r="F285" s="99"/>
      <c r="I285" s="265"/>
      <c r="M285" s="298"/>
      <c r="N285" s="96"/>
      <c r="P285" s="286"/>
      <c r="Q285" s="286"/>
      <c r="R285" s="286"/>
      <c r="S285" s="97"/>
      <c r="U285" s="265"/>
      <c r="AZ285" s="100"/>
      <c r="BA285" s="100"/>
      <c r="BB285" s="100"/>
      <c r="BC285" s="100"/>
      <c r="BD285" s="100"/>
      <c r="BE285" s="100"/>
      <c r="BF285" s="100"/>
      <c r="BG285" s="100"/>
    </row>
    <row r="286" spans="5:59" s="95" customFormat="1" ht="12.75" customHeight="1" x14ac:dyDescent="0.15">
      <c r="E286" s="98"/>
      <c r="F286" s="99"/>
      <c r="I286" s="265"/>
      <c r="M286" s="298"/>
      <c r="N286" s="96"/>
      <c r="P286" s="286"/>
      <c r="Q286" s="286"/>
      <c r="R286" s="286"/>
      <c r="S286" s="97"/>
      <c r="U286" s="265"/>
      <c r="AZ286" s="100"/>
      <c r="BA286" s="100"/>
      <c r="BB286" s="100"/>
      <c r="BC286" s="100"/>
      <c r="BD286" s="100"/>
      <c r="BE286" s="100"/>
      <c r="BF286" s="100"/>
      <c r="BG286" s="100"/>
    </row>
    <row r="287" spans="5:59" s="95" customFormat="1" ht="12.75" customHeight="1" x14ac:dyDescent="0.15">
      <c r="E287" s="98"/>
      <c r="F287" s="99"/>
      <c r="I287" s="265"/>
      <c r="M287" s="298"/>
      <c r="N287" s="96"/>
      <c r="P287" s="286"/>
      <c r="Q287" s="286"/>
      <c r="R287" s="286"/>
      <c r="S287" s="97"/>
      <c r="U287" s="265"/>
      <c r="AZ287" s="100"/>
      <c r="BA287" s="100"/>
      <c r="BB287" s="100"/>
      <c r="BC287" s="100"/>
      <c r="BD287" s="100"/>
      <c r="BE287" s="100"/>
      <c r="BF287" s="100"/>
      <c r="BG287" s="100"/>
    </row>
    <row r="288" spans="5:59" s="95" customFormat="1" ht="12.75" customHeight="1" x14ac:dyDescent="0.15">
      <c r="E288" s="98"/>
      <c r="F288" s="99"/>
      <c r="I288" s="265"/>
      <c r="M288" s="298"/>
      <c r="N288" s="96"/>
      <c r="P288" s="286"/>
      <c r="Q288" s="286"/>
      <c r="R288" s="286"/>
      <c r="S288" s="97"/>
      <c r="U288" s="265"/>
      <c r="AZ288" s="100"/>
      <c r="BA288" s="100"/>
      <c r="BB288" s="100"/>
      <c r="BC288" s="100"/>
      <c r="BD288" s="100"/>
      <c r="BE288" s="100"/>
      <c r="BF288" s="100"/>
      <c r="BG288" s="100"/>
    </row>
    <row r="289" spans="5:59" s="95" customFormat="1" ht="12.75" customHeight="1" x14ac:dyDescent="0.15">
      <c r="E289" s="98"/>
      <c r="F289" s="99"/>
      <c r="I289" s="265"/>
      <c r="M289" s="298"/>
      <c r="N289" s="96"/>
      <c r="P289" s="286"/>
      <c r="Q289" s="286"/>
      <c r="R289" s="286"/>
      <c r="S289" s="97"/>
      <c r="U289" s="265"/>
      <c r="AZ289" s="100"/>
      <c r="BA289" s="100"/>
      <c r="BB289" s="100"/>
      <c r="BC289" s="100"/>
      <c r="BD289" s="100"/>
      <c r="BE289" s="100"/>
      <c r="BF289" s="100"/>
      <c r="BG289" s="100"/>
    </row>
    <row r="290" spans="5:59" s="95" customFormat="1" ht="12.75" customHeight="1" x14ac:dyDescent="0.15">
      <c r="E290" s="98"/>
      <c r="F290" s="99"/>
      <c r="I290" s="265"/>
      <c r="M290" s="298"/>
      <c r="N290" s="96"/>
      <c r="P290" s="286"/>
      <c r="Q290" s="286"/>
      <c r="R290" s="286"/>
      <c r="S290" s="97"/>
      <c r="U290" s="265"/>
      <c r="AZ290" s="100"/>
      <c r="BA290" s="100"/>
      <c r="BB290" s="100"/>
      <c r="BC290" s="100"/>
      <c r="BD290" s="100"/>
      <c r="BE290" s="100"/>
      <c r="BF290" s="100"/>
      <c r="BG290" s="100"/>
    </row>
    <row r="291" spans="5:59" s="95" customFormat="1" ht="12.75" customHeight="1" x14ac:dyDescent="0.15">
      <c r="E291" s="98"/>
      <c r="F291" s="99"/>
      <c r="I291" s="265"/>
      <c r="M291" s="298"/>
      <c r="N291" s="96"/>
      <c r="P291" s="286"/>
      <c r="Q291" s="286"/>
      <c r="R291" s="286"/>
      <c r="S291" s="97"/>
      <c r="U291" s="265"/>
      <c r="AZ291" s="100"/>
      <c r="BA291" s="100"/>
      <c r="BB291" s="100"/>
      <c r="BC291" s="100"/>
      <c r="BD291" s="100"/>
      <c r="BE291" s="100"/>
      <c r="BF291" s="100"/>
      <c r="BG291" s="100"/>
    </row>
    <row r="292" spans="5:59" s="95" customFormat="1" ht="12.75" customHeight="1" x14ac:dyDescent="0.15">
      <c r="E292" s="98"/>
      <c r="F292" s="99"/>
      <c r="I292" s="265"/>
      <c r="M292" s="298"/>
      <c r="N292" s="96"/>
      <c r="P292" s="286"/>
      <c r="Q292" s="286"/>
      <c r="R292" s="286"/>
      <c r="S292" s="97"/>
      <c r="U292" s="265"/>
      <c r="AZ292" s="100"/>
      <c r="BA292" s="100"/>
      <c r="BB292" s="100"/>
      <c r="BC292" s="100"/>
      <c r="BD292" s="100"/>
      <c r="BE292" s="100"/>
      <c r="BF292" s="100"/>
      <c r="BG292" s="100"/>
    </row>
    <row r="293" spans="5:59" s="95" customFormat="1" ht="12.75" customHeight="1" x14ac:dyDescent="0.15">
      <c r="E293" s="98"/>
      <c r="F293" s="99"/>
      <c r="I293" s="265"/>
      <c r="M293" s="298"/>
      <c r="N293" s="96"/>
      <c r="P293" s="286"/>
      <c r="Q293" s="286"/>
      <c r="R293" s="286"/>
      <c r="S293" s="97"/>
      <c r="U293" s="265"/>
      <c r="AZ293" s="100"/>
      <c r="BA293" s="100"/>
      <c r="BB293" s="100"/>
      <c r="BC293" s="100"/>
      <c r="BD293" s="100"/>
      <c r="BE293" s="100"/>
      <c r="BF293" s="100"/>
      <c r="BG293" s="100"/>
    </row>
    <row r="294" spans="5:59" s="95" customFormat="1" ht="12.75" customHeight="1" x14ac:dyDescent="0.15">
      <c r="E294" s="98"/>
      <c r="F294" s="99"/>
      <c r="I294" s="265"/>
      <c r="M294" s="298"/>
      <c r="N294" s="96"/>
      <c r="P294" s="286"/>
      <c r="Q294" s="286"/>
      <c r="R294" s="286"/>
      <c r="S294" s="97"/>
      <c r="U294" s="265"/>
      <c r="AZ294" s="100"/>
      <c r="BA294" s="100"/>
      <c r="BB294" s="100"/>
      <c r="BC294" s="100"/>
      <c r="BD294" s="100"/>
      <c r="BE294" s="100"/>
      <c r="BF294" s="100"/>
      <c r="BG294" s="100"/>
    </row>
    <row r="295" spans="5:59" s="95" customFormat="1" ht="12.75" customHeight="1" x14ac:dyDescent="0.15">
      <c r="E295" s="98"/>
      <c r="F295" s="99"/>
      <c r="I295" s="265"/>
      <c r="M295" s="298"/>
      <c r="N295" s="96"/>
      <c r="P295" s="286"/>
      <c r="Q295" s="286"/>
      <c r="R295" s="286"/>
      <c r="S295" s="97"/>
      <c r="U295" s="265"/>
      <c r="AZ295" s="100"/>
      <c r="BA295" s="100"/>
      <c r="BB295" s="100"/>
      <c r="BC295" s="100"/>
      <c r="BD295" s="100"/>
      <c r="BE295" s="100"/>
      <c r="BF295" s="100"/>
      <c r="BG295" s="100"/>
    </row>
    <row r="296" spans="5:59" s="95" customFormat="1" ht="12.75" customHeight="1" x14ac:dyDescent="0.15">
      <c r="E296" s="98"/>
      <c r="F296" s="99"/>
      <c r="I296" s="265"/>
      <c r="M296" s="298"/>
      <c r="N296" s="96"/>
      <c r="P296" s="286"/>
      <c r="Q296" s="286"/>
      <c r="R296" s="286"/>
      <c r="S296" s="97"/>
      <c r="U296" s="265"/>
      <c r="AZ296" s="100"/>
      <c r="BA296" s="100"/>
      <c r="BB296" s="100"/>
      <c r="BC296" s="100"/>
      <c r="BD296" s="100"/>
      <c r="BE296" s="100"/>
      <c r="BF296" s="100"/>
      <c r="BG296" s="100"/>
    </row>
    <row r="297" spans="5:59" s="95" customFormat="1" ht="12.75" customHeight="1" x14ac:dyDescent="0.15">
      <c r="E297" s="98"/>
      <c r="F297" s="99"/>
      <c r="I297" s="265"/>
      <c r="M297" s="298"/>
      <c r="N297" s="96"/>
      <c r="P297" s="286"/>
      <c r="Q297" s="286"/>
      <c r="R297" s="286"/>
      <c r="S297" s="97"/>
      <c r="U297" s="265"/>
      <c r="AZ297" s="100"/>
      <c r="BA297" s="100"/>
      <c r="BB297" s="100"/>
      <c r="BC297" s="100"/>
      <c r="BD297" s="100"/>
      <c r="BE297" s="100"/>
      <c r="BF297" s="100"/>
      <c r="BG297" s="100"/>
    </row>
    <row r="298" spans="5:59" s="95" customFormat="1" ht="12.75" customHeight="1" x14ac:dyDescent="0.15">
      <c r="E298" s="98"/>
      <c r="F298" s="99"/>
      <c r="I298" s="265"/>
      <c r="M298" s="298"/>
      <c r="N298" s="96"/>
      <c r="P298" s="286"/>
      <c r="Q298" s="286"/>
      <c r="R298" s="286"/>
      <c r="S298" s="97"/>
      <c r="U298" s="265"/>
      <c r="AZ298" s="100"/>
      <c r="BA298" s="100"/>
      <c r="BB298" s="100"/>
      <c r="BC298" s="100"/>
      <c r="BD298" s="100"/>
      <c r="BE298" s="100"/>
      <c r="BF298" s="100"/>
      <c r="BG298" s="100"/>
    </row>
    <row r="299" spans="5:59" s="95" customFormat="1" ht="12.75" customHeight="1" x14ac:dyDescent="0.15">
      <c r="E299" s="98"/>
      <c r="F299" s="99"/>
      <c r="I299" s="265"/>
      <c r="M299" s="298"/>
      <c r="N299" s="96"/>
      <c r="P299" s="286"/>
      <c r="Q299" s="286"/>
      <c r="R299" s="286"/>
      <c r="S299" s="97"/>
      <c r="U299" s="265"/>
      <c r="AZ299" s="100"/>
      <c r="BA299" s="100"/>
      <c r="BB299" s="100"/>
      <c r="BC299" s="100"/>
      <c r="BD299" s="100"/>
      <c r="BE299" s="100"/>
      <c r="BF299" s="100"/>
      <c r="BG299" s="100"/>
    </row>
    <row r="300" spans="5:59" s="95" customFormat="1" ht="12.75" customHeight="1" x14ac:dyDescent="0.15">
      <c r="E300" s="98"/>
      <c r="F300" s="99"/>
      <c r="I300" s="265"/>
      <c r="M300" s="298"/>
      <c r="N300" s="96"/>
      <c r="P300" s="286"/>
      <c r="Q300" s="286"/>
      <c r="R300" s="286"/>
      <c r="S300" s="97"/>
      <c r="U300" s="265"/>
      <c r="AZ300" s="100"/>
      <c r="BA300" s="100"/>
      <c r="BB300" s="100"/>
      <c r="BC300" s="100"/>
      <c r="BD300" s="100"/>
      <c r="BE300" s="100"/>
      <c r="BF300" s="100"/>
      <c r="BG300" s="100"/>
    </row>
    <row r="301" spans="5:59" s="95" customFormat="1" ht="12.75" customHeight="1" x14ac:dyDescent="0.15">
      <c r="E301" s="98"/>
      <c r="F301" s="99"/>
      <c r="I301" s="265"/>
      <c r="M301" s="298"/>
      <c r="N301" s="96"/>
      <c r="P301" s="286"/>
      <c r="Q301" s="286"/>
      <c r="R301" s="286"/>
      <c r="S301" s="97"/>
      <c r="U301" s="265"/>
      <c r="AZ301" s="100"/>
      <c r="BA301" s="100"/>
      <c r="BB301" s="100"/>
      <c r="BC301" s="100"/>
      <c r="BD301" s="100"/>
      <c r="BE301" s="100"/>
      <c r="BF301" s="100"/>
      <c r="BG301" s="100"/>
    </row>
    <row r="302" spans="5:59" s="95" customFormat="1" ht="12.75" customHeight="1" x14ac:dyDescent="0.15">
      <c r="E302" s="98"/>
      <c r="F302" s="99"/>
      <c r="I302" s="265"/>
      <c r="M302" s="298"/>
      <c r="N302" s="96"/>
      <c r="P302" s="286"/>
      <c r="Q302" s="286"/>
      <c r="R302" s="286"/>
      <c r="S302" s="97"/>
      <c r="U302" s="265"/>
      <c r="AZ302" s="100"/>
      <c r="BA302" s="100"/>
      <c r="BB302" s="100"/>
      <c r="BC302" s="100"/>
      <c r="BD302" s="100"/>
      <c r="BE302" s="100"/>
      <c r="BF302" s="100"/>
      <c r="BG302" s="100"/>
    </row>
    <row r="303" spans="5:59" s="95" customFormat="1" ht="12.75" customHeight="1" x14ac:dyDescent="0.15">
      <c r="E303" s="98"/>
      <c r="F303" s="99"/>
      <c r="I303" s="265"/>
      <c r="M303" s="298"/>
      <c r="N303" s="96"/>
      <c r="P303" s="286"/>
      <c r="Q303" s="286"/>
      <c r="R303" s="286"/>
      <c r="S303" s="97"/>
      <c r="U303" s="265"/>
      <c r="AZ303" s="100"/>
      <c r="BA303" s="100"/>
      <c r="BB303" s="100"/>
      <c r="BC303" s="100"/>
      <c r="BD303" s="100"/>
      <c r="BE303" s="100"/>
      <c r="BF303" s="100"/>
      <c r="BG303" s="100"/>
    </row>
    <row r="304" spans="5:59" s="95" customFormat="1" ht="12.75" customHeight="1" x14ac:dyDescent="0.15">
      <c r="E304" s="98"/>
      <c r="F304" s="99"/>
      <c r="I304" s="265"/>
      <c r="M304" s="298"/>
      <c r="N304" s="96"/>
      <c r="P304" s="286"/>
      <c r="Q304" s="286"/>
      <c r="R304" s="286"/>
      <c r="S304" s="97"/>
      <c r="U304" s="265"/>
      <c r="AZ304" s="100"/>
      <c r="BA304" s="100"/>
      <c r="BB304" s="100"/>
      <c r="BC304" s="100"/>
      <c r="BD304" s="100"/>
      <c r="BE304" s="100"/>
      <c r="BF304" s="100"/>
      <c r="BG304" s="100"/>
    </row>
    <row r="305" spans="5:59" s="95" customFormat="1" ht="12.75" customHeight="1" x14ac:dyDescent="0.15">
      <c r="E305" s="98"/>
      <c r="F305" s="99"/>
      <c r="I305" s="265"/>
      <c r="M305" s="298"/>
      <c r="N305" s="96"/>
      <c r="P305" s="286"/>
      <c r="Q305" s="286"/>
      <c r="R305" s="286"/>
      <c r="S305" s="97"/>
      <c r="U305" s="265"/>
      <c r="AZ305" s="100"/>
      <c r="BA305" s="100"/>
      <c r="BB305" s="100"/>
      <c r="BC305" s="100"/>
      <c r="BD305" s="100"/>
      <c r="BE305" s="100"/>
      <c r="BF305" s="100"/>
      <c r="BG305" s="100"/>
    </row>
    <row r="306" spans="5:59" s="95" customFormat="1" ht="12.75" customHeight="1" x14ac:dyDescent="0.15">
      <c r="E306" s="98"/>
      <c r="F306" s="99"/>
      <c r="I306" s="265"/>
      <c r="M306" s="298"/>
      <c r="N306" s="96"/>
      <c r="P306" s="286"/>
      <c r="Q306" s="286"/>
      <c r="R306" s="286"/>
      <c r="S306" s="97"/>
      <c r="U306" s="265"/>
      <c r="AZ306" s="100"/>
      <c r="BA306" s="100"/>
      <c r="BB306" s="100"/>
      <c r="BC306" s="100"/>
      <c r="BD306" s="100"/>
      <c r="BE306" s="100"/>
      <c r="BF306" s="100"/>
      <c r="BG306" s="100"/>
    </row>
    <row r="307" spans="5:59" s="95" customFormat="1" ht="12.75" customHeight="1" x14ac:dyDescent="0.15">
      <c r="E307" s="98"/>
      <c r="F307" s="99"/>
      <c r="I307" s="265"/>
      <c r="M307" s="298"/>
      <c r="N307" s="96"/>
      <c r="P307" s="286"/>
      <c r="Q307" s="286"/>
      <c r="R307" s="286"/>
      <c r="S307" s="97"/>
      <c r="U307" s="265"/>
      <c r="AZ307" s="100"/>
      <c r="BA307" s="100"/>
      <c r="BB307" s="100"/>
      <c r="BC307" s="100"/>
      <c r="BD307" s="100"/>
      <c r="BE307" s="100"/>
      <c r="BF307" s="100"/>
      <c r="BG307" s="100"/>
    </row>
    <row r="308" spans="5:59" s="95" customFormat="1" ht="12.75" customHeight="1" x14ac:dyDescent="0.15">
      <c r="E308" s="98"/>
      <c r="F308" s="99"/>
      <c r="I308" s="265"/>
      <c r="M308" s="298"/>
      <c r="N308" s="96"/>
      <c r="P308" s="286"/>
      <c r="Q308" s="286"/>
      <c r="R308" s="286"/>
      <c r="S308" s="97"/>
      <c r="U308" s="265"/>
      <c r="AZ308" s="100"/>
      <c r="BA308" s="100"/>
      <c r="BB308" s="100"/>
      <c r="BC308" s="100"/>
      <c r="BD308" s="100"/>
      <c r="BE308" s="100"/>
      <c r="BF308" s="100"/>
      <c r="BG308" s="100"/>
    </row>
    <row r="309" spans="5:59" s="95" customFormat="1" ht="12.75" customHeight="1" x14ac:dyDescent="0.15">
      <c r="E309" s="98"/>
      <c r="F309" s="99"/>
      <c r="I309" s="265"/>
      <c r="M309" s="298"/>
      <c r="N309" s="96"/>
      <c r="P309" s="286"/>
      <c r="Q309" s="286"/>
      <c r="R309" s="286"/>
      <c r="S309" s="97"/>
      <c r="U309" s="265"/>
      <c r="AZ309" s="100"/>
      <c r="BA309" s="100"/>
      <c r="BB309" s="100"/>
      <c r="BC309" s="100"/>
      <c r="BD309" s="100"/>
      <c r="BE309" s="100"/>
      <c r="BF309" s="100"/>
      <c r="BG309" s="100"/>
    </row>
    <row r="310" spans="5:59" s="95" customFormat="1" ht="12.75" customHeight="1" x14ac:dyDescent="0.15">
      <c r="E310" s="98"/>
      <c r="F310" s="99"/>
      <c r="I310" s="265"/>
      <c r="M310" s="298"/>
      <c r="N310" s="96"/>
      <c r="P310" s="286"/>
      <c r="Q310" s="286"/>
      <c r="R310" s="286"/>
      <c r="S310" s="97"/>
      <c r="U310" s="265"/>
      <c r="AZ310" s="100"/>
      <c r="BA310" s="100"/>
      <c r="BB310" s="100"/>
      <c r="BC310" s="100"/>
      <c r="BD310" s="100"/>
      <c r="BE310" s="100"/>
      <c r="BF310" s="100"/>
      <c r="BG310" s="100"/>
    </row>
    <row r="311" spans="5:59" s="95" customFormat="1" ht="12.75" customHeight="1" x14ac:dyDescent="0.15">
      <c r="E311" s="98"/>
      <c r="F311" s="99"/>
      <c r="I311" s="265"/>
      <c r="M311" s="298"/>
      <c r="N311" s="96"/>
      <c r="P311" s="286"/>
      <c r="Q311" s="286"/>
      <c r="R311" s="286"/>
      <c r="S311" s="97"/>
      <c r="U311" s="265"/>
      <c r="AZ311" s="100"/>
      <c r="BA311" s="100"/>
      <c r="BB311" s="100"/>
      <c r="BC311" s="100"/>
      <c r="BD311" s="100"/>
      <c r="BE311" s="100"/>
      <c r="BF311" s="100"/>
      <c r="BG311" s="100"/>
    </row>
    <row r="312" spans="5:59" s="95" customFormat="1" ht="12.75" customHeight="1" x14ac:dyDescent="0.15">
      <c r="E312" s="98"/>
      <c r="F312" s="99"/>
      <c r="I312" s="265"/>
      <c r="M312" s="298"/>
      <c r="N312" s="96"/>
      <c r="P312" s="286"/>
      <c r="Q312" s="286"/>
      <c r="R312" s="286"/>
      <c r="S312" s="97"/>
      <c r="U312" s="265"/>
      <c r="AZ312" s="100"/>
      <c r="BA312" s="100"/>
      <c r="BB312" s="100"/>
      <c r="BC312" s="100"/>
      <c r="BD312" s="100"/>
      <c r="BE312" s="100"/>
      <c r="BF312" s="100"/>
      <c r="BG312" s="100"/>
    </row>
    <row r="313" spans="5:59" s="95" customFormat="1" ht="12.75" customHeight="1" x14ac:dyDescent="0.15">
      <c r="E313" s="98"/>
      <c r="F313" s="99"/>
      <c r="I313" s="265"/>
      <c r="M313" s="298"/>
      <c r="N313" s="96"/>
      <c r="P313" s="286"/>
      <c r="Q313" s="286"/>
      <c r="R313" s="286"/>
      <c r="S313" s="97"/>
      <c r="U313" s="265"/>
      <c r="AZ313" s="100"/>
      <c r="BA313" s="100"/>
      <c r="BB313" s="100"/>
      <c r="BC313" s="100"/>
      <c r="BD313" s="100"/>
      <c r="BE313" s="100"/>
      <c r="BF313" s="100"/>
      <c r="BG313" s="100"/>
    </row>
    <row r="314" spans="5:59" s="95" customFormat="1" ht="12.75" customHeight="1" x14ac:dyDescent="0.15">
      <c r="E314" s="98"/>
      <c r="F314" s="99"/>
      <c r="I314" s="265"/>
      <c r="M314" s="298"/>
      <c r="N314" s="96"/>
      <c r="P314" s="286"/>
      <c r="Q314" s="286"/>
      <c r="R314" s="286"/>
      <c r="S314" s="97"/>
      <c r="U314" s="265"/>
      <c r="AZ314" s="100"/>
      <c r="BA314" s="100"/>
      <c r="BB314" s="100"/>
      <c r="BC314" s="100"/>
      <c r="BD314" s="100"/>
      <c r="BE314" s="100"/>
      <c r="BF314" s="100"/>
      <c r="BG314" s="100"/>
    </row>
    <row r="315" spans="5:59" s="95" customFormat="1" ht="12.75" customHeight="1" x14ac:dyDescent="0.15">
      <c r="E315" s="98"/>
      <c r="F315" s="99"/>
      <c r="I315" s="265"/>
      <c r="M315" s="298"/>
      <c r="N315" s="96"/>
      <c r="P315" s="286"/>
      <c r="Q315" s="286"/>
      <c r="R315" s="286"/>
      <c r="S315" s="97"/>
      <c r="U315" s="265"/>
      <c r="AZ315" s="100"/>
      <c r="BA315" s="100"/>
      <c r="BB315" s="100"/>
      <c r="BC315" s="100"/>
      <c r="BD315" s="100"/>
      <c r="BE315" s="100"/>
      <c r="BF315" s="100"/>
      <c r="BG315" s="100"/>
    </row>
    <row r="316" spans="5:59" s="95" customFormat="1" ht="12.75" customHeight="1" x14ac:dyDescent="0.15">
      <c r="E316" s="98"/>
      <c r="F316" s="99"/>
      <c r="I316" s="265"/>
      <c r="M316" s="298"/>
      <c r="N316" s="96"/>
      <c r="P316" s="286"/>
      <c r="Q316" s="286"/>
      <c r="R316" s="286"/>
      <c r="S316" s="97"/>
      <c r="U316" s="265"/>
      <c r="AZ316" s="100"/>
      <c r="BA316" s="100"/>
      <c r="BB316" s="100"/>
      <c r="BC316" s="100"/>
      <c r="BD316" s="100"/>
      <c r="BE316" s="100"/>
      <c r="BF316" s="100"/>
      <c r="BG316" s="100"/>
    </row>
    <row r="317" spans="5:59" s="95" customFormat="1" ht="12.75" customHeight="1" x14ac:dyDescent="0.15">
      <c r="E317" s="98"/>
      <c r="F317" s="99"/>
      <c r="I317" s="265"/>
      <c r="M317" s="298"/>
      <c r="N317" s="96"/>
      <c r="P317" s="286"/>
      <c r="Q317" s="286"/>
      <c r="R317" s="286"/>
      <c r="S317" s="97"/>
      <c r="U317" s="265"/>
      <c r="AZ317" s="100"/>
      <c r="BA317" s="100"/>
      <c r="BB317" s="100"/>
      <c r="BC317" s="100"/>
      <c r="BD317" s="100"/>
      <c r="BE317" s="100"/>
      <c r="BF317" s="100"/>
      <c r="BG317" s="100"/>
    </row>
    <row r="318" spans="5:59" s="95" customFormat="1" ht="12.75" customHeight="1" x14ac:dyDescent="0.15">
      <c r="E318" s="98"/>
      <c r="F318" s="99"/>
      <c r="I318" s="265"/>
      <c r="M318" s="298"/>
      <c r="N318" s="96"/>
      <c r="P318" s="286"/>
      <c r="Q318" s="286"/>
      <c r="R318" s="286"/>
      <c r="S318" s="97"/>
      <c r="U318" s="265"/>
      <c r="AZ318" s="100"/>
      <c r="BA318" s="100"/>
      <c r="BB318" s="100"/>
      <c r="BC318" s="100"/>
      <c r="BD318" s="100"/>
      <c r="BE318" s="100"/>
      <c r="BF318" s="100"/>
      <c r="BG318" s="100"/>
    </row>
    <row r="319" spans="5:59" s="95" customFormat="1" ht="12.75" customHeight="1" x14ac:dyDescent="0.15">
      <c r="E319" s="98"/>
      <c r="F319" s="99"/>
      <c r="I319" s="265"/>
      <c r="M319" s="298"/>
      <c r="N319" s="96"/>
      <c r="P319" s="286"/>
      <c r="Q319" s="286"/>
      <c r="R319" s="286"/>
      <c r="S319" s="97"/>
      <c r="U319" s="265"/>
      <c r="AZ319" s="100"/>
      <c r="BA319" s="100"/>
      <c r="BB319" s="100"/>
      <c r="BC319" s="100"/>
      <c r="BD319" s="100"/>
      <c r="BE319" s="100"/>
      <c r="BF319" s="100"/>
      <c r="BG319" s="100"/>
    </row>
    <row r="320" spans="5:59" s="95" customFormat="1" ht="12.75" customHeight="1" x14ac:dyDescent="0.15">
      <c r="E320" s="98"/>
      <c r="F320" s="99"/>
      <c r="I320" s="265"/>
      <c r="M320" s="298"/>
      <c r="N320" s="96"/>
      <c r="P320" s="286"/>
      <c r="Q320" s="286"/>
      <c r="R320" s="286"/>
      <c r="S320" s="97"/>
      <c r="U320" s="265"/>
      <c r="AZ320" s="100"/>
      <c r="BA320" s="100"/>
      <c r="BB320" s="100"/>
      <c r="BC320" s="100"/>
      <c r="BD320" s="100"/>
      <c r="BE320" s="100"/>
      <c r="BF320" s="100"/>
      <c r="BG320" s="100"/>
    </row>
    <row r="321" spans="5:59" s="95" customFormat="1" ht="12.75" customHeight="1" x14ac:dyDescent="0.15">
      <c r="E321" s="98"/>
      <c r="F321" s="99"/>
      <c r="I321" s="265"/>
      <c r="M321" s="298"/>
      <c r="N321" s="96"/>
      <c r="P321" s="286"/>
      <c r="Q321" s="286"/>
      <c r="R321" s="286"/>
      <c r="S321" s="97"/>
      <c r="U321" s="265"/>
      <c r="AZ321" s="100"/>
      <c r="BA321" s="100"/>
      <c r="BB321" s="100"/>
      <c r="BC321" s="100"/>
      <c r="BD321" s="100"/>
      <c r="BE321" s="100"/>
      <c r="BF321" s="100"/>
      <c r="BG321" s="100"/>
    </row>
    <row r="322" spans="5:59" s="95" customFormat="1" ht="12.75" customHeight="1" x14ac:dyDescent="0.15">
      <c r="E322" s="98"/>
      <c r="F322" s="99"/>
      <c r="I322" s="265"/>
      <c r="M322" s="298"/>
      <c r="N322" s="96"/>
      <c r="P322" s="286"/>
      <c r="Q322" s="286"/>
      <c r="R322" s="286"/>
      <c r="S322" s="97"/>
      <c r="U322" s="265"/>
      <c r="AZ322" s="100"/>
      <c r="BA322" s="100"/>
      <c r="BB322" s="100"/>
      <c r="BC322" s="100"/>
      <c r="BD322" s="100"/>
      <c r="BE322" s="100"/>
      <c r="BF322" s="100"/>
      <c r="BG322" s="100"/>
    </row>
    <row r="323" spans="5:59" s="95" customFormat="1" ht="12.75" customHeight="1" x14ac:dyDescent="0.15">
      <c r="E323" s="98"/>
      <c r="F323" s="99"/>
      <c r="I323" s="265"/>
      <c r="M323" s="298"/>
      <c r="N323" s="96"/>
      <c r="P323" s="286"/>
      <c r="Q323" s="286"/>
      <c r="R323" s="286"/>
      <c r="S323" s="97"/>
      <c r="U323" s="265"/>
      <c r="AZ323" s="100"/>
      <c r="BA323" s="100"/>
      <c r="BB323" s="100"/>
      <c r="BC323" s="100"/>
      <c r="BD323" s="100"/>
      <c r="BE323" s="100"/>
      <c r="BF323" s="100"/>
      <c r="BG323" s="100"/>
    </row>
    <row r="324" spans="5:59" s="95" customFormat="1" ht="12.75" customHeight="1" x14ac:dyDescent="0.15">
      <c r="E324" s="98"/>
      <c r="F324" s="99"/>
      <c r="I324" s="265"/>
      <c r="M324" s="298"/>
      <c r="N324" s="96"/>
      <c r="P324" s="286"/>
      <c r="Q324" s="286"/>
      <c r="R324" s="286"/>
      <c r="S324" s="97"/>
      <c r="U324" s="265"/>
      <c r="AZ324" s="100"/>
      <c r="BA324" s="100"/>
      <c r="BB324" s="100"/>
      <c r="BC324" s="100"/>
      <c r="BD324" s="100"/>
      <c r="BE324" s="100"/>
      <c r="BF324" s="100"/>
      <c r="BG324" s="100"/>
    </row>
    <row r="325" spans="5:59" s="95" customFormat="1" ht="12.75" customHeight="1" x14ac:dyDescent="0.15">
      <c r="E325" s="98"/>
      <c r="F325" s="99"/>
      <c r="I325" s="265"/>
      <c r="M325" s="298"/>
      <c r="N325" s="96"/>
      <c r="P325" s="286"/>
      <c r="Q325" s="286"/>
      <c r="R325" s="286"/>
      <c r="S325" s="97"/>
      <c r="U325" s="265"/>
      <c r="AZ325" s="100"/>
      <c r="BA325" s="100"/>
      <c r="BB325" s="100"/>
      <c r="BC325" s="100"/>
      <c r="BD325" s="100"/>
      <c r="BE325" s="100"/>
      <c r="BF325" s="100"/>
      <c r="BG325" s="100"/>
    </row>
    <row r="326" spans="5:59" s="95" customFormat="1" ht="12.75" customHeight="1" x14ac:dyDescent="0.15">
      <c r="E326" s="98"/>
      <c r="F326" s="99"/>
      <c r="I326" s="265"/>
      <c r="M326" s="298"/>
      <c r="N326" s="96"/>
      <c r="P326" s="286"/>
      <c r="Q326" s="286"/>
      <c r="R326" s="286"/>
      <c r="S326" s="97"/>
      <c r="U326" s="265"/>
      <c r="AZ326" s="100"/>
      <c r="BA326" s="100"/>
      <c r="BB326" s="100"/>
      <c r="BC326" s="100"/>
      <c r="BD326" s="100"/>
      <c r="BE326" s="100"/>
      <c r="BF326" s="100"/>
      <c r="BG326" s="100"/>
    </row>
    <row r="327" spans="5:59" s="95" customFormat="1" ht="12.75" customHeight="1" x14ac:dyDescent="0.15">
      <c r="E327" s="98"/>
      <c r="F327" s="99"/>
      <c r="I327" s="265"/>
      <c r="M327" s="298"/>
      <c r="N327" s="96"/>
      <c r="P327" s="286"/>
      <c r="Q327" s="286"/>
      <c r="R327" s="286"/>
      <c r="S327" s="97"/>
      <c r="U327" s="265"/>
      <c r="AZ327" s="100"/>
      <c r="BA327" s="100"/>
      <c r="BB327" s="100"/>
      <c r="BC327" s="100"/>
      <c r="BD327" s="100"/>
      <c r="BE327" s="100"/>
      <c r="BF327" s="100"/>
      <c r="BG327" s="100"/>
    </row>
    <row r="328" spans="5:59" s="95" customFormat="1" ht="12.75" customHeight="1" x14ac:dyDescent="0.15">
      <c r="E328" s="98"/>
      <c r="F328" s="99"/>
      <c r="I328" s="265"/>
      <c r="M328" s="298"/>
      <c r="N328" s="96"/>
      <c r="P328" s="286"/>
      <c r="Q328" s="286"/>
      <c r="R328" s="286"/>
      <c r="S328" s="97"/>
      <c r="U328" s="265"/>
      <c r="AZ328" s="100"/>
      <c r="BA328" s="100"/>
      <c r="BB328" s="100"/>
      <c r="BC328" s="100"/>
      <c r="BD328" s="100"/>
      <c r="BE328" s="100"/>
      <c r="BF328" s="100"/>
      <c r="BG328" s="100"/>
    </row>
    <row r="329" spans="5:59" s="95" customFormat="1" ht="12.75" customHeight="1" x14ac:dyDescent="0.15">
      <c r="E329" s="98"/>
      <c r="F329" s="99"/>
      <c r="I329" s="265"/>
      <c r="M329" s="298"/>
      <c r="N329" s="96"/>
      <c r="P329" s="286"/>
      <c r="Q329" s="286"/>
      <c r="R329" s="286"/>
      <c r="S329" s="97"/>
      <c r="U329" s="265"/>
      <c r="AZ329" s="100"/>
      <c r="BA329" s="100"/>
      <c r="BB329" s="100"/>
      <c r="BC329" s="100"/>
      <c r="BD329" s="100"/>
      <c r="BE329" s="100"/>
      <c r="BF329" s="100"/>
      <c r="BG329" s="100"/>
    </row>
    <row r="330" spans="5:59" s="95" customFormat="1" ht="12.75" customHeight="1" x14ac:dyDescent="0.15">
      <c r="E330" s="98"/>
      <c r="F330" s="99"/>
      <c r="I330" s="265"/>
      <c r="M330" s="298"/>
      <c r="N330" s="96"/>
      <c r="P330" s="286"/>
      <c r="Q330" s="286"/>
      <c r="R330" s="286"/>
      <c r="S330" s="97"/>
      <c r="U330" s="265"/>
      <c r="AZ330" s="100"/>
      <c r="BA330" s="100"/>
      <c r="BB330" s="100"/>
      <c r="BC330" s="100"/>
      <c r="BD330" s="100"/>
      <c r="BE330" s="100"/>
      <c r="BF330" s="100"/>
      <c r="BG330" s="100"/>
    </row>
    <row r="331" spans="5:59" s="95" customFormat="1" ht="12.75" customHeight="1" x14ac:dyDescent="0.15">
      <c r="E331" s="98"/>
      <c r="F331" s="99"/>
      <c r="I331" s="265"/>
      <c r="M331" s="298"/>
      <c r="N331" s="96"/>
      <c r="P331" s="286"/>
      <c r="Q331" s="286"/>
      <c r="R331" s="286"/>
      <c r="S331" s="97"/>
      <c r="U331" s="265"/>
      <c r="AZ331" s="100"/>
      <c r="BA331" s="100"/>
      <c r="BB331" s="100"/>
      <c r="BC331" s="100"/>
      <c r="BD331" s="100"/>
      <c r="BE331" s="100"/>
      <c r="BF331" s="100"/>
      <c r="BG331" s="100"/>
    </row>
    <row r="332" spans="5:59" s="95" customFormat="1" ht="12.75" customHeight="1" x14ac:dyDescent="0.15">
      <c r="E332" s="98"/>
      <c r="F332" s="99"/>
      <c r="I332" s="265"/>
      <c r="M332" s="298"/>
      <c r="N332" s="96"/>
      <c r="P332" s="286"/>
      <c r="Q332" s="286"/>
      <c r="R332" s="286"/>
      <c r="S332" s="97"/>
      <c r="U332" s="265"/>
      <c r="AZ332" s="100"/>
      <c r="BA332" s="100"/>
      <c r="BB332" s="100"/>
      <c r="BC332" s="100"/>
      <c r="BD332" s="100"/>
      <c r="BE332" s="100"/>
      <c r="BF332" s="100"/>
      <c r="BG332" s="100"/>
    </row>
    <row r="333" spans="5:59" s="95" customFormat="1" ht="12.75" customHeight="1" x14ac:dyDescent="0.15">
      <c r="E333" s="98"/>
      <c r="F333" s="99"/>
      <c r="I333" s="265"/>
      <c r="M333" s="298"/>
      <c r="N333" s="96"/>
      <c r="P333" s="286"/>
      <c r="Q333" s="286"/>
      <c r="R333" s="286"/>
      <c r="S333" s="97"/>
      <c r="U333" s="265"/>
      <c r="AZ333" s="100"/>
      <c r="BA333" s="100"/>
      <c r="BB333" s="100"/>
      <c r="BC333" s="100"/>
      <c r="BD333" s="100"/>
      <c r="BE333" s="100"/>
      <c r="BF333" s="100"/>
      <c r="BG333" s="100"/>
    </row>
    <row r="334" spans="5:59" s="95" customFormat="1" ht="12.75" customHeight="1" x14ac:dyDescent="0.15">
      <c r="E334" s="98"/>
      <c r="F334" s="99"/>
      <c r="I334" s="265"/>
      <c r="M334" s="298"/>
      <c r="N334" s="96"/>
      <c r="P334" s="286"/>
      <c r="Q334" s="286"/>
      <c r="R334" s="286"/>
      <c r="S334" s="97"/>
      <c r="U334" s="265"/>
      <c r="AZ334" s="100"/>
      <c r="BA334" s="100"/>
      <c r="BB334" s="100"/>
      <c r="BC334" s="100"/>
      <c r="BD334" s="100"/>
      <c r="BE334" s="100"/>
      <c r="BF334" s="100"/>
      <c r="BG334" s="100"/>
    </row>
    <row r="335" spans="5:59" s="95" customFormat="1" ht="12.75" customHeight="1" x14ac:dyDescent="0.15">
      <c r="E335" s="98"/>
      <c r="F335" s="99"/>
      <c r="I335" s="265"/>
      <c r="M335" s="298"/>
      <c r="N335" s="96"/>
      <c r="P335" s="286"/>
      <c r="Q335" s="286"/>
      <c r="R335" s="286"/>
      <c r="S335" s="97"/>
      <c r="U335" s="265"/>
      <c r="AZ335" s="100"/>
      <c r="BA335" s="100"/>
      <c r="BB335" s="100"/>
      <c r="BC335" s="100"/>
      <c r="BD335" s="100"/>
      <c r="BE335" s="100"/>
      <c r="BF335" s="100"/>
      <c r="BG335" s="100"/>
    </row>
    <row r="336" spans="5:59" s="95" customFormat="1" ht="12.75" customHeight="1" x14ac:dyDescent="0.15">
      <c r="E336" s="98"/>
      <c r="F336" s="99"/>
      <c r="I336" s="265"/>
      <c r="M336" s="298"/>
      <c r="N336" s="96"/>
      <c r="P336" s="286"/>
      <c r="Q336" s="286"/>
      <c r="R336" s="286"/>
      <c r="S336" s="97"/>
      <c r="U336" s="265"/>
      <c r="AZ336" s="100"/>
      <c r="BA336" s="100"/>
      <c r="BB336" s="100"/>
      <c r="BC336" s="100"/>
      <c r="BD336" s="100"/>
      <c r="BE336" s="100"/>
      <c r="BF336" s="100"/>
      <c r="BG336" s="100"/>
    </row>
    <row r="337" spans="5:59" s="95" customFormat="1" ht="12.75" customHeight="1" x14ac:dyDescent="0.15">
      <c r="E337" s="98"/>
      <c r="F337" s="99"/>
      <c r="I337" s="265"/>
      <c r="M337" s="298"/>
      <c r="N337" s="96"/>
      <c r="P337" s="286"/>
      <c r="Q337" s="286"/>
      <c r="R337" s="286"/>
      <c r="S337" s="97"/>
      <c r="U337" s="265"/>
      <c r="AZ337" s="100"/>
      <c r="BA337" s="100"/>
      <c r="BB337" s="100"/>
      <c r="BC337" s="100"/>
      <c r="BD337" s="100"/>
      <c r="BE337" s="100"/>
      <c r="BF337" s="100"/>
      <c r="BG337" s="100"/>
    </row>
    <row r="338" spans="5:59" s="95" customFormat="1" ht="12.75" customHeight="1" x14ac:dyDescent="0.15">
      <c r="E338" s="98"/>
      <c r="F338" s="99"/>
      <c r="I338" s="265"/>
      <c r="M338" s="298"/>
      <c r="N338" s="96"/>
      <c r="P338" s="286"/>
      <c r="Q338" s="286"/>
      <c r="R338" s="286"/>
      <c r="S338" s="97"/>
      <c r="U338" s="265"/>
      <c r="AZ338" s="100"/>
      <c r="BA338" s="100"/>
      <c r="BB338" s="100"/>
      <c r="BC338" s="100"/>
      <c r="BD338" s="100"/>
      <c r="BE338" s="100"/>
      <c r="BF338" s="100"/>
      <c r="BG338" s="100"/>
    </row>
    <row r="339" spans="5:59" s="95" customFormat="1" ht="12.75" customHeight="1" x14ac:dyDescent="0.15">
      <c r="E339" s="98"/>
      <c r="F339" s="99"/>
      <c r="I339" s="265"/>
      <c r="M339" s="298"/>
      <c r="N339" s="96"/>
      <c r="P339" s="286"/>
      <c r="Q339" s="286"/>
      <c r="R339" s="286"/>
      <c r="S339" s="97"/>
      <c r="U339" s="265"/>
      <c r="AZ339" s="100"/>
      <c r="BA339" s="100"/>
      <c r="BB339" s="100"/>
      <c r="BC339" s="100"/>
      <c r="BD339" s="100"/>
      <c r="BE339" s="100"/>
      <c r="BF339" s="100"/>
      <c r="BG339" s="100"/>
    </row>
    <row r="340" spans="5:59" s="95" customFormat="1" ht="12.75" customHeight="1" x14ac:dyDescent="0.15">
      <c r="E340" s="98"/>
      <c r="F340" s="99"/>
      <c r="I340" s="265"/>
      <c r="M340" s="298"/>
      <c r="N340" s="96"/>
      <c r="P340" s="286"/>
      <c r="Q340" s="286"/>
      <c r="R340" s="286"/>
      <c r="S340" s="97"/>
      <c r="U340" s="265"/>
      <c r="AZ340" s="100"/>
      <c r="BA340" s="100"/>
      <c r="BB340" s="100"/>
      <c r="BC340" s="100"/>
      <c r="BD340" s="100"/>
      <c r="BE340" s="100"/>
      <c r="BF340" s="100"/>
      <c r="BG340" s="100"/>
    </row>
    <row r="341" spans="5:59" s="95" customFormat="1" ht="12.75" customHeight="1" x14ac:dyDescent="0.15">
      <c r="E341" s="98"/>
      <c r="F341" s="99"/>
      <c r="I341" s="265"/>
      <c r="M341" s="298"/>
      <c r="N341" s="96"/>
      <c r="P341" s="286"/>
      <c r="Q341" s="286"/>
      <c r="R341" s="286"/>
      <c r="S341" s="97"/>
      <c r="U341" s="265"/>
      <c r="AZ341" s="100"/>
      <c r="BA341" s="100"/>
      <c r="BB341" s="100"/>
      <c r="BC341" s="100"/>
      <c r="BD341" s="100"/>
      <c r="BE341" s="100"/>
      <c r="BF341" s="100"/>
      <c r="BG341" s="100"/>
    </row>
    <row r="342" spans="5:59" s="95" customFormat="1" ht="12.75" customHeight="1" x14ac:dyDescent="0.15">
      <c r="E342" s="98"/>
      <c r="F342" s="99"/>
      <c r="I342" s="265"/>
      <c r="M342" s="298"/>
      <c r="N342" s="96"/>
      <c r="P342" s="286"/>
      <c r="Q342" s="286"/>
      <c r="R342" s="286"/>
      <c r="S342" s="97"/>
      <c r="U342" s="265"/>
      <c r="AZ342" s="100"/>
      <c r="BA342" s="100"/>
      <c r="BB342" s="100"/>
      <c r="BC342" s="100"/>
      <c r="BD342" s="100"/>
      <c r="BE342" s="100"/>
      <c r="BF342" s="100"/>
      <c r="BG342" s="100"/>
    </row>
    <row r="343" spans="5:59" s="95" customFormat="1" ht="12.75" customHeight="1" x14ac:dyDescent="0.15">
      <c r="E343" s="98"/>
      <c r="F343" s="99"/>
      <c r="I343" s="265"/>
      <c r="M343" s="298"/>
      <c r="N343" s="96"/>
      <c r="P343" s="286"/>
      <c r="Q343" s="286"/>
      <c r="R343" s="286"/>
      <c r="S343" s="97"/>
      <c r="U343" s="265"/>
      <c r="AZ343" s="100"/>
      <c r="BA343" s="100"/>
      <c r="BB343" s="100"/>
      <c r="BC343" s="100"/>
      <c r="BD343" s="100"/>
      <c r="BE343" s="100"/>
      <c r="BF343" s="100"/>
      <c r="BG343" s="100"/>
    </row>
    <row r="344" spans="5:59" s="95" customFormat="1" ht="12.75" customHeight="1" x14ac:dyDescent="0.15">
      <c r="E344" s="98"/>
      <c r="F344" s="99"/>
      <c r="I344" s="265"/>
      <c r="M344" s="298"/>
      <c r="N344" s="96"/>
      <c r="P344" s="286"/>
      <c r="Q344" s="286"/>
      <c r="R344" s="286"/>
      <c r="S344" s="97"/>
      <c r="U344" s="265"/>
      <c r="AZ344" s="100"/>
      <c r="BA344" s="100"/>
      <c r="BB344" s="100"/>
      <c r="BC344" s="100"/>
      <c r="BD344" s="100"/>
      <c r="BE344" s="100"/>
      <c r="BF344" s="100"/>
      <c r="BG344" s="100"/>
    </row>
    <row r="345" spans="5:59" s="95" customFormat="1" ht="12.75" customHeight="1" x14ac:dyDescent="0.15">
      <c r="E345" s="98"/>
      <c r="F345" s="99"/>
      <c r="I345" s="265"/>
      <c r="M345" s="298"/>
      <c r="N345" s="96"/>
      <c r="P345" s="286"/>
      <c r="Q345" s="286"/>
      <c r="R345" s="286"/>
      <c r="S345" s="97"/>
      <c r="U345" s="265"/>
      <c r="AZ345" s="100"/>
      <c r="BA345" s="100"/>
      <c r="BB345" s="100"/>
      <c r="BC345" s="100"/>
      <c r="BD345" s="100"/>
      <c r="BE345" s="100"/>
      <c r="BF345" s="100"/>
      <c r="BG345" s="100"/>
    </row>
    <row r="346" spans="5:59" s="95" customFormat="1" ht="12.75" customHeight="1" x14ac:dyDescent="0.15">
      <c r="E346" s="98"/>
      <c r="F346" s="99"/>
      <c r="I346" s="265"/>
      <c r="M346" s="298"/>
      <c r="N346" s="96"/>
      <c r="P346" s="286"/>
      <c r="Q346" s="286"/>
      <c r="R346" s="286"/>
      <c r="S346" s="97"/>
      <c r="U346" s="265"/>
      <c r="AZ346" s="100"/>
      <c r="BA346" s="100"/>
      <c r="BB346" s="100"/>
      <c r="BC346" s="100"/>
      <c r="BD346" s="100"/>
      <c r="BE346" s="100"/>
      <c r="BF346" s="100"/>
      <c r="BG346" s="100"/>
    </row>
    <row r="347" spans="5:59" s="95" customFormat="1" ht="12.75" customHeight="1" x14ac:dyDescent="0.15">
      <c r="E347" s="98"/>
      <c r="F347" s="99"/>
      <c r="I347" s="265"/>
      <c r="M347" s="298"/>
      <c r="N347" s="96"/>
      <c r="P347" s="286"/>
      <c r="Q347" s="286"/>
      <c r="R347" s="286"/>
      <c r="S347" s="97"/>
      <c r="U347" s="265"/>
      <c r="AZ347" s="100"/>
      <c r="BA347" s="100"/>
      <c r="BB347" s="100"/>
      <c r="BC347" s="100"/>
      <c r="BD347" s="100"/>
      <c r="BE347" s="100"/>
      <c r="BF347" s="100"/>
      <c r="BG347" s="100"/>
    </row>
    <row r="348" spans="5:59" s="95" customFormat="1" ht="12.75" customHeight="1" x14ac:dyDescent="0.15">
      <c r="E348" s="98"/>
      <c r="F348" s="99"/>
      <c r="I348" s="265"/>
      <c r="M348" s="298"/>
      <c r="N348" s="96"/>
      <c r="P348" s="286"/>
      <c r="Q348" s="286"/>
      <c r="R348" s="286"/>
      <c r="S348" s="97"/>
      <c r="U348" s="265"/>
      <c r="AZ348" s="100"/>
      <c r="BA348" s="100"/>
      <c r="BB348" s="100"/>
      <c r="BC348" s="100"/>
      <c r="BD348" s="100"/>
      <c r="BE348" s="100"/>
      <c r="BF348" s="100"/>
      <c r="BG348" s="100"/>
    </row>
    <row r="349" spans="5:59" s="95" customFormat="1" ht="12.75" customHeight="1" x14ac:dyDescent="0.15">
      <c r="E349" s="98"/>
      <c r="F349" s="99"/>
      <c r="I349" s="265"/>
      <c r="M349" s="298"/>
      <c r="N349" s="96"/>
      <c r="P349" s="286"/>
      <c r="Q349" s="286"/>
      <c r="R349" s="286"/>
      <c r="S349" s="97"/>
      <c r="U349" s="265"/>
      <c r="AZ349" s="100"/>
      <c r="BA349" s="100"/>
      <c r="BB349" s="100"/>
      <c r="BC349" s="100"/>
      <c r="BD349" s="100"/>
      <c r="BE349" s="100"/>
      <c r="BF349" s="100"/>
      <c r="BG349" s="100"/>
    </row>
    <row r="350" spans="5:59" s="95" customFormat="1" ht="12.75" customHeight="1" x14ac:dyDescent="0.15">
      <c r="E350" s="98"/>
      <c r="F350" s="99"/>
      <c r="I350" s="265"/>
      <c r="M350" s="298"/>
      <c r="N350" s="96"/>
      <c r="P350" s="286"/>
      <c r="Q350" s="286"/>
      <c r="R350" s="286"/>
      <c r="S350" s="97"/>
      <c r="U350" s="265"/>
      <c r="AZ350" s="100"/>
      <c r="BA350" s="100"/>
      <c r="BB350" s="100"/>
      <c r="BC350" s="100"/>
      <c r="BD350" s="100"/>
      <c r="BE350" s="100"/>
      <c r="BF350" s="100"/>
      <c r="BG350" s="100"/>
    </row>
    <row r="351" spans="5:59" s="95" customFormat="1" ht="12.75" customHeight="1" x14ac:dyDescent="0.15">
      <c r="E351" s="98"/>
      <c r="F351" s="99"/>
      <c r="I351" s="265"/>
      <c r="M351" s="298"/>
      <c r="N351" s="96"/>
      <c r="P351" s="286"/>
      <c r="Q351" s="286"/>
      <c r="R351" s="286"/>
      <c r="S351" s="97"/>
      <c r="U351" s="265"/>
      <c r="AZ351" s="100"/>
      <c r="BA351" s="100"/>
      <c r="BB351" s="100"/>
      <c r="BC351" s="100"/>
      <c r="BD351" s="100"/>
      <c r="BE351" s="100"/>
      <c r="BF351" s="100"/>
      <c r="BG351" s="100"/>
    </row>
    <row r="352" spans="5:59" s="95" customFormat="1" ht="12.75" customHeight="1" x14ac:dyDescent="0.15">
      <c r="E352" s="98"/>
      <c r="F352" s="99"/>
      <c r="I352" s="265"/>
      <c r="M352" s="298"/>
      <c r="N352" s="96"/>
      <c r="P352" s="286"/>
      <c r="Q352" s="286"/>
      <c r="R352" s="286"/>
      <c r="S352" s="97"/>
      <c r="U352" s="265"/>
      <c r="AZ352" s="100"/>
      <c r="BA352" s="100"/>
      <c r="BB352" s="100"/>
      <c r="BC352" s="100"/>
      <c r="BD352" s="100"/>
      <c r="BE352" s="100"/>
      <c r="BF352" s="100"/>
      <c r="BG352" s="100"/>
    </row>
    <row r="353" spans="5:59" s="95" customFormat="1" ht="12.75" customHeight="1" x14ac:dyDescent="0.15">
      <c r="E353" s="98"/>
      <c r="F353" s="99"/>
      <c r="I353" s="265"/>
      <c r="M353" s="298"/>
      <c r="N353" s="96"/>
      <c r="P353" s="286"/>
      <c r="Q353" s="286"/>
      <c r="R353" s="286"/>
      <c r="S353" s="97"/>
      <c r="U353" s="265"/>
      <c r="AZ353" s="100"/>
      <c r="BA353" s="100"/>
      <c r="BB353" s="100"/>
      <c r="BC353" s="100"/>
      <c r="BD353" s="100"/>
      <c r="BE353" s="100"/>
      <c r="BF353" s="100"/>
      <c r="BG353" s="100"/>
    </row>
    <row r="354" spans="5:59" s="95" customFormat="1" ht="12.75" customHeight="1" x14ac:dyDescent="0.15">
      <c r="E354" s="98"/>
      <c r="F354" s="99"/>
      <c r="I354" s="265"/>
      <c r="M354" s="298"/>
      <c r="N354" s="96"/>
      <c r="P354" s="286"/>
      <c r="Q354" s="286"/>
      <c r="R354" s="286"/>
      <c r="S354" s="97"/>
      <c r="U354" s="265"/>
      <c r="AZ354" s="100"/>
      <c r="BA354" s="100"/>
      <c r="BB354" s="100"/>
      <c r="BC354" s="100"/>
      <c r="BD354" s="100"/>
      <c r="BE354" s="100"/>
      <c r="BF354" s="100"/>
      <c r="BG354" s="100"/>
    </row>
    <row r="355" spans="5:59" s="95" customFormat="1" ht="12.75" customHeight="1" x14ac:dyDescent="0.15">
      <c r="E355" s="98"/>
      <c r="F355" s="99"/>
      <c r="I355" s="265"/>
      <c r="M355" s="298"/>
      <c r="N355" s="96"/>
      <c r="P355" s="286"/>
      <c r="Q355" s="286"/>
      <c r="R355" s="286"/>
      <c r="S355" s="97"/>
      <c r="U355" s="265"/>
      <c r="AZ355" s="100"/>
      <c r="BA355" s="100"/>
      <c r="BB355" s="100"/>
      <c r="BC355" s="100"/>
      <c r="BD355" s="100"/>
      <c r="BE355" s="100"/>
      <c r="BF355" s="100"/>
      <c r="BG355" s="100"/>
    </row>
    <row r="356" spans="5:59" s="95" customFormat="1" ht="12.75" customHeight="1" x14ac:dyDescent="0.15">
      <c r="E356" s="98"/>
      <c r="F356" s="99"/>
      <c r="I356" s="265"/>
      <c r="M356" s="298"/>
      <c r="N356" s="96"/>
      <c r="P356" s="286"/>
      <c r="Q356" s="286"/>
      <c r="R356" s="286"/>
      <c r="S356" s="97"/>
      <c r="U356" s="265"/>
      <c r="AZ356" s="100"/>
      <c r="BA356" s="100"/>
      <c r="BB356" s="100"/>
      <c r="BC356" s="100"/>
      <c r="BD356" s="100"/>
      <c r="BE356" s="100"/>
      <c r="BF356" s="100"/>
      <c r="BG356" s="100"/>
    </row>
    <row r="357" spans="5:59" s="95" customFormat="1" ht="12.75" customHeight="1" x14ac:dyDescent="0.15">
      <c r="E357" s="98"/>
      <c r="F357" s="99"/>
      <c r="I357" s="265"/>
      <c r="M357" s="298"/>
      <c r="N357" s="96"/>
      <c r="P357" s="286"/>
      <c r="Q357" s="286"/>
      <c r="R357" s="286"/>
      <c r="S357" s="97"/>
      <c r="U357" s="265"/>
      <c r="AZ357" s="100"/>
      <c r="BA357" s="100"/>
      <c r="BB357" s="100"/>
      <c r="BC357" s="100"/>
      <c r="BD357" s="100"/>
      <c r="BE357" s="100"/>
      <c r="BF357" s="100"/>
      <c r="BG357" s="100"/>
    </row>
    <row r="358" spans="5:59" s="95" customFormat="1" ht="12.75" customHeight="1" x14ac:dyDescent="0.15">
      <c r="E358" s="98"/>
      <c r="F358" s="99"/>
      <c r="I358" s="265"/>
      <c r="M358" s="298"/>
      <c r="N358" s="96"/>
      <c r="P358" s="286"/>
      <c r="Q358" s="286"/>
      <c r="R358" s="286"/>
      <c r="S358" s="97"/>
      <c r="U358" s="265"/>
      <c r="AZ358" s="100"/>
      <c r="BA358" s="100"/>
      <c r="BB358" s="100"/>
      <c r="BC358" s="100"/>
      <c r="BD358" s="100"/>
      <c r="BE358" s="100"/>
      <c r="BF358" s="100"/>
      <c r="BG358" s="100"/>
    </row>
    <row r="359" spans="5:59" s="95" customFormat="1" ht="12.75" customHeight="1" x14ac:dyDescent="0.15">
      <c r="E359" s="98"/>
      <c r="F359" s="99"/>
      <c r="I359" s="265"/>
      <c r="M359" s="298"/>
      <c r="N359" s="96"/>
      <c r="P359" s="286"/>
      <c r="Q359" s="286"/>
      <c r="R359" s="286"/>
      <c r="S359" s="97"/>
      <c r="U359" s="265"/>
      <c r="AZ359" s="100"/>
      <c r="BA359" s="100"/>
      <c r="BB359" s="100"/>
      <c r="BC359" s="100"/>
      <c r="BD359" s="100"/>
      <c r="BE359" s="100"/>
      <c r="BF359" s="100"/>
      <c r="BG359" s="100"/>
    </row>
    <row r="360" spans="5:59" s="95" customFormat="1" ht="12.75" customHeight="1" x14ac:dyDescent="0.15">
      <c r="E360" s="98"/>
      <c r="F360" s="99"/>
      <c r="I360" s="265"/>
      <c r="M360" s="298"/>
      <c r="N360" s="96"/>
      <c r="P360" s="286"/>
      <c r="Q360" s="286"/>
      <c r="R360" s="286"/>
      <c r="S360" s="97"/>
      <c r="U360" s="265"/>
      <c r="AZ360" s="100"/>
      <c r="BA360" s="100"/>
      <c r="BB360" s="100"/>
      <c r="BC360" s="100"/>
      <c r="BD360" s="100"/>
      <c r="BE360" s="100"/>
      <c r="BF360" s="100"/>
      <c r="BG360" s="100"/>
    </row>
    <row r="361" spans="5:59" s="95" customFormat="1" ht="12.75" customHeight="1" x14ac:dyDescent="0.15">
      <c r="E361" s="98"/>
      <c r="F361" s="99"/>
      <c r="I361" s="265"/>
      <c r="M361" s="298"/>
      <c r="N361" s="96"/>
      <c r="P361" s="286"/>
      <c r="Q361" s="286"/>
      <c r="R361" s="286"/>
      <c r="S361" s="97"/>
      <c r="U361" s="265"/>
      <c r="AZ361" s="100"/>
      <c r="BA361" s="100"/>
      <c r="BB361" s="100"/>
      <c r="BC361" s="100"/>
      <c r="BD361" s="100"/>
      <c r="BE361" s="100"/>
      <c r="BF361" s="100"/>
      <c r="BG361" s="100"/>
    </row>
    <row r="362" spans="5:59" s="95" customFormat="1" ht="12.75" customHeight="1" x14ac:dyDescent="0.15">
      <c r="E362" s="98"/>
      <c r="F362" s="99"/>
      <c r="I362" s="265"/>
      <c r="M362" s="298"/>
      <c r="N362" s="96"/>
      <c r="P362" s="286"/>
      <c r="Q362" s="286"/>
      <c r="R362" s="286"/>
      <c r="S362" s="97"/>
      <c r="U362" s="265"/>
      <c r="AZ362" s="100"/>
      <c r="BA362" s="100"/>
      <c r="BB362" s="100"/>
      <c r="BC362" s="100"/>
      <c r="BD362" s="100"/>
      <c r="BE362" s="100"/>
      <c r="BF362" s="100"/>
      <c r="BG362" s="100"/>
    </row>
    <row r="363" spans="5:59" s="95" customFormat="1" ht="12.75" customHeight="1" x14ac:dyDescent="0.15">
      <c r="E363" s="98"/>
      <c r="F363" s="99"/>
      <c r="I363" s="265"/>
      <c r="M363" s="298"/>
      <c r="N363" s="96"/>
      <c r="P363" s="286"/>
      <c r="Q363" s="286"/>
      <c r="R363" s="286"/>
      <c r="S363" s="97"/>
      <c r="U363" s="265"/>
      <c r="AZ363" s="100"/>
      <c r="BA363" s="100"/>
      <c r="BB363" s="100"/>
      <c r="BC363" s="100"/>
      <c r="BD363" s="100"/>
      <c r="BE363" s="100"/>
      <c r="BF363" s="100"/>
      <c r="BG363" s="100"/>
    </row>
    <row r="364" spans="5:59" s="95" customFormat="1" ht="12.75" customHeight="1" x14ac:dyDescent="0.15">
      <c r="E364" s="98"/>
      <c r="F364" s="99"/>
      <c r="I364" s="265"/>
      <c r="M364" s="298"/>
      <c r="N364" s="96"/>
      <c r="P364" s="286"/>
      <c r="Q364" s="286"/>
      <c r="R364" s="286"/>
      <c r="S364" s="97"/>
      <c r="U364" s="265"/>
      <c r="AZ364" s="100"/>
      <c r="BA364" s="100"/>
      <c r="BB364" s="100"/>
      <c r="BC364" s="100"/>
      <c r="BD364" s="100"/>
      <c r="BE364" s="100"/>
      <c r="BF364" s="100"/>
      <c r="BG364" s="100"/>
    </row>
    <row r="365" spans="5:59" s="95" customFormat="1" ht="12.75" customHeight="1" x14ac:dyDescent="0.15">
      <c r="E365" s="98"/>
      <c r="F365" s="99"/>
      <c r="I365" s="265"/>
      <c r="M365" s="298"/>
      <c r="N365" s="96"/>
      <c r="P365" s="286"/>
      <c r="Q365" s="286"/>
      <c r="R365" s="286"/>
      <c r="S365" s="97"/>
      <c r="U365" s="265"/>
      <c r="AZ365" s="100"/>
      <c r="BA365" s="100"/>
      <c r="BB365" s="100"/>
      <c r="BC365" s="100"/>
      <c r="BD365" s="100"/>
      <c r="BE365" s="100"/>
      <c r="BF365" s="100"/>
      <c r="BG365" s="100"/>
    </row>
    <row r="366" spans="5:59" s="95" customFormat="1" ht="12.75" customHeight="1" x14ac:dyDescent="0.15">
      <c r="E366" s="98"/>
      <c r="F366" s="99"/>
      <c r="I366" s="265"/>
      <c r="M366" s="298"/>
      <c r="N366" s="96"/>
      <c r="P366" s="286"/>
      <c r="Q366" s="286"/>
      <c r="R366" s="286"/>
      <c r="S366" s="97"/>
      <c r="U366" s="265"/>
      <c r="AZ366" s="100"/>
      <c r="BA366" s="100"/>
      <c r="BB366" s="100"/>
      <c r="BC366" s="100"/>
      <c r="BD366" s="100"/>
      <c r="BE366" s="100"/>
      <c r="BF366" s="100"/>
      <c r="BG366" s="100"/>
    </row>
    <row r="367" spans="5:59" s="95" customFormat="1" ht="12.75" customHeight="1" x14ac:dyDescent="0.15">
      <c r="E367" s="98"/>
      <c r="F367" s="99"/>
      <c r="I367" s="265"/>
      <c r="M367" s="298"/>
      <c r="N367" s="96"/>
      <c r="P367" s="286"/>
      <c r="Q367" s="286"/>
      <c r="R367" s="286"/>
      <c r="S367" s="97"/>
      <c r="U367" s="265"/>
      <c r="AZ367" s="100"/>
      <c r="BA367" s="100"/>
      <c r="BB367" s="100"/>
      <c r="BC367" s="100"/>
      <c r="BD367" s="100"/>
      <c r="BE367" s="100"/>
      <c r="BF367" s="100"/>
      <c r="BG367" s="100"/>
    </row>
    <row r="368" spans="5:59" s="95" customFormat="1" ht="12.75" customHeight="1" x14ac:dyDescent="0.15">
      <c r="E368" s="98"/>
      <c r="F368" s="99"/>
      <c r="I368" s="265"/>
      <c r="M368" s="298"/>
      <c r="N368" s="96"/>
      <c r="P368" s="286"/>
      <c r="Q368" s="286"/>
      <c r="R368" s="286"/>
      <c r="S368" s="97"/>
      <c r="U368" s="265"/>
      <c r="AZ368" s="100"/>
      <c r="BA368" s="100"/>
      <c r="BB368" s="100"/>
      <c r="BC368" s="100"/>
      <c r="BD368" s="100"/>
      <c r="BE368" s="100"/>
      <c r="BF368" s="100"/>
      <c r="BG368" s="100"/>
    </row>
    <row r="369" spans="5:59" s="95" customFormat="1" ht="12.75" customHeight="1" x14ac:dyDescent="0.15">
      <c r="E369" s="98"/>
      <c r="F369" s="99"/>
      <c r="I369" s="265"/>
      <c r="M369" s="298"/>
      <c r="N369" s="96"/>
      <c r="P369" s="286"/>
      <c r="Q369" s="286"/>
      <c r="R369" s="286"/>
      <c r="S369" s="97"/>
      <c r="U369" s="265"/>
      <c r="AZ369" s="100"/>
      <c r="BA369" s="100"/>
      <c r="BB369" s="100"/>
      <c r="BC369" s="100"/>
      <c r="BD369" s="100"/>
      <c r="BE369" s="100"/>
      <c r="BF369" s="100"/>
      <c r="BG369" s="100"/>
    </row>
    <row r="370" spans="5:59" s="95" customFormat="1" ht="12.75" customHeight="1" x14ac:dyDescent="0.15">
      <c r="E370" s="98"/>
      <c r="F370" s="99"/>
      <c r="I370" s="265"/>
      <c r="M370" s="298"/>
      <c r="N370" s="96"/>
      <c r="P370" s="286"/>
      <c r="Q370" s="286"/>
      <c r="R370" s="286"/>
      <c r="S370" s="97"/>
      <c r="U370" s="265"/>
      <c r="AZ370" s="100"/>
      <c r="BA370" s="100"/>
      <c r="BB370" s="100"/>
      <c r="BC370" s="100"/>
      <c r="BD370" s="100"/>
      <c r="BE370" s="100"/>
      <c r="BF370" s="100"/>
      <c r="BG370" s="100"/>
    </row>
    <row r="371" spans="5:59" s="95" customFormat="1" ht="12.75" customHeight="1" x14ac:dyDescent="0.15">
      <c r="E371" s="98"/>
      <c r="F371" s="99"/>
      <c r="I371" s="265"/>
      <c r="M371" s="298"/>
      <c r="N371" s="96"/>
      <c r="P371" s="286"/>
      <c r="Q371" s="286"/>
      <c r="R371" s="286"/>
      <c r="S371" s="97"/>
      <c r="U371" s="265"/>
      <c r="AZ371" s="100"/>
      <c r="BA371" s="100"/>
      <c r="BB371" s="100"/>
      <c r="BC371" s="100"/>
      <c r="BD371" s="100"/>
      <c r="BE371" s="100"/>
      <c r="BF371" s="100"/>
      <c r="BG371" s="100"/>
    </row>
    <row r="372" spans="5:59" s="95" customFormat="1" ht="12.75" customHeight="1" x14ac:dyDescent="0.15">
      <c r="E372" s="98"/>
      <c r="F372" s="99"/>
      <c r="I372" s="265"/>
      <c r="M372" s="298"/>
      <c r="N372" s="96"/>
      <c r="P372" s="286"/>
      <c r="Q372" s="286"/>
      <c r="R372" s="286"/>
      <c r="S372" s="97"/>
      <c r="U372" s="265"/>
      <c r="AZ372" s="100"/>
      <c r="BA372" s="100"/>
      <c r="BB372" s="100"/>
      <c r="BC372" s="100"/>
      <c r="BD372" s="100"/>
      <c r="BE372" s="100"/>
      <c r="BF372" s="100"/>
      <c r="BG372" s="100"/>
    </row>
    <row r="373" spans="5:59" s="95" customFormat="1" ht="12.75" customHeight="1" x14ac:dyDescent="0.15">
      <c r="E373" s="98"/>
      <c r="F373" s="99"/>
      <c r="I373" s="265"/>
      <c r="M373" s="298"/>
      <c r="N373" s="96"/>
      <c r="P373" s="286"/>
      <c r="Q373" s="286"/>
      <c r="R373" s="286"/>
      <c r="S373" s="97"/>
      <c r="U373" s="265"/>
      <c r="AZ373" s="100"/>
      <c r="BA373" s="100"/>
      <c r="BB373" s="100"/>
      <c r="BC373" s="100"/>
      <c r="BD373" s="100"/>
      <c r="BE373" s="100"/>
      <c r="BF373" s="100"/>
      <c r="BG373" s="100"/>
    </row>
    <row r="374" spans="5:59" s="95" customFormat="1" ht="12.75" customHeight="1" x14ac:dyDescent="0.15">
      <c r="E374" s="98"/>
      <c r="F374" s="99"/>
      <c r="I374" s="265"/>
      <c r="M374" s="298"/>
      <c r="N374" s="96"/>
      <c r="P374" s="286"/>
      <c r="Q374" s="286"/>
      <c r="R374" s="286"/>
      <c r="S374" s="97"/>
      <c r="U374" s="265"/>
      <c r="AZ374" s="100"/>
      <c r="BA374" s="100"/>
      <c r="BB374" s="100"/>
      <c r="BC374" s="100"/>
      <c r="BD374" s="100"/>
      <c r="BE374" s="100"/>
      <c r="BF374" s="100"/>
      <c r="BG374" s="100"/>
    </row>
    <row r="375" spans="5:59" s="95" customFormat="1" ht="12.75" customHeight="1" x14ac:dyDescent="0.15">
      <c r="E375" s="98"/>
      <c r="F375" s="99"/>
      <c r="I375" s="265"/>
      <c r="M375" s="298"/>
      <c r="N375" s="96"/>
      <c r="P375" s="286"/>
      <c r="Q375" s="286"/>
      <c r="R375" s="286"/>
      <c r="S375" s="97"/>
      <c r="U375" s="265"/>
      <c r="AZ375" s="100"/>
      <c r="BA375" s="100"/>
      <c r="BB375" s="100"/>
      <c r="BC375" s="100"/>
      <c r="BD375" s="100"/>
      <c r="BE375" s="100"/>
      <c r="BF375" s="100"/>
      <c r="BG375" s="100"/>
    </row>
    <row r="376" spans="5:59" s="95" customFormat="1" ht="12.75" customHeight="1" x14ac:dyDescent="0.15">
      <c r="E376" s="98"/>
      <c r="F376" s="99"/>
      <c r="I376" s="265"/>
      <c r="M376" s="298"/>
      <c r="N376" s="96"/>
      <c r="P376" s="286"/>
      <c r="Q376" s="286"/>
      <c r="R376" s="286"/>
      <c r="S376" s="97"/>
      <c r="U376" s="265"/>
      <c r="AZ376" s="100"/>
      <c r="BA376" s="100"/>
      <c r="BB376" s="100"/>
      <c r="BC376" s="100"/>
      <c r="BD376" s="100"/>
      <c r="BE376" s="100"/>
      <c r="BF376" s="100"/>
      <c r="BG376" s="100"/>
    </row>
    <row r="377" spans="5:59" s="95" customFormat="1" ht="12.75" customHeight="1" x14ac:dyDescent="0.15">
      <c r="E377" s="98"/>
      <c r="F377" s="99"/>
      <c r="I377" s="265"/>
      <c r="M377" s="298"/>
      <c r="N377" s="96"/>
      <c r="P377" s="286"/>
      <c r="Q377" s="286"/>
      <c r="R377" s="286"/>
      <c r="S377" s="97"/>
      <c r="U377" s="265"/>
      <c r="AZ377" s="100"/>
      <c r="BA377" s="100"/>
      <c r="BB377" s="100"/>
      <c r="BC377" s="100"/>
      <c r="BD377" s="100"/>
      <c r="BE377" s="100"/>
      <c r="BF377" s="100"/>
      <c r="BG377" s="100"/>
    </row>
    <row r="378" spans="5:59" s="95" customFormat="1" ht="12.75" customHeight="1" x14ac:dyDescent="0.15">
      <c r="E378" s="98"/>
      <c r="F378" s="99"/>
      <c r="I378" s="265"/>
      <c r="M378" s="298"/>
      <c r="N378" s="96"/>
      <c r="P378" s="286"/>
      <c r="Q378" s="286"/>
      <c r="R378" s="286"/>
      <c r="S378" s="97"/>
      <c r="U378" s="265"/>
      <c r="AZ378" s="100"/>
      <c r="BA378" s="100"/>
      <c r="BB378" s="100"/>
      <c r="BC378" s="100"/>
      <c r="BD378" s="100"/>
      <c r="BE378" s="100"/>
      <c r="BF378" s="100"/>
      <c r="BG378" s="100"/>
    </row>
    <row r="379" spans="5:59" s="95" customFormat="1" ht="12.75" customHeight="1" x14ac:dyDescent="0.15">
      <c r="E379" s="98"/>
      <c r="F379" s="99"/>
      <c r="I379" s="265"/>
      <c r="M379" s="298"/>
      <c r="N379" s="96"/>
      <c r="P379" s="286"/>
      <c r="Q379" s="286"/>
      <c r="R379" s="286"/>
      <c r="S379" s="97"/>
      <c r="U379" s="265"/>
      <c r="AZ379" s="100"/>
      <c r="BA379" s="100"/>
      <c r="BB379" s="100"/>
      <c r="BC379" s="100"/>
      <c r="BD379" s="100"/>
      <c r="BE379" s="100"/>
      <c r="BF379" s="100"/>
      <c r="BG379" s="100"/>
    </row>
    <row r="380" spans="5:59" s="95" customFormat="1" ht="12.75" customHeight="1" x14ac:dyDescent="0.15">
      <c r="E380" s="98"/>
      <c r="F380" s="99"/>
      <c r="I380" s="265"/>
      <c r="M380" s="298"/>
      <c r="N380" s="96"/>
      <c r="P380" s="286"/>
      <c r="Q380" s="286"/>
      <c r="R380" s="286"/>
      <c r="S380" s="97"/>
      <c r="U380" s="265"/>
      <c r="AZ380" s="100"/>
      <c r="BA380" s="100"/>
      <c r="BB380" s="100"/>
      <c r="BC380" s="100"/>
      <c r="BD380" s="100"/>
      <c r="BE380" s="100"/>
      <c r="BF380" s="100"/>
      <c r="BG380" s="100"/>
    </row>
    <row r="381" spans="5:59" s="95" customFormat="1" ht="12.75" customHeight="1" x14ac:dyDescent="0.15">
      <c r="E381" s="98"/>
      <c r="F381" s="99"/>
      <c r="I381" s="265"/>
      <c r="M381" s="298"/>
      <c r="N381" s="96"/>
      <c r="P381" s="286"/>
      <c r="Q381" s="286"/>
      <c r="R381" s="286"/>
      <c r="S381" s="97"/>
      <c r="U381" s="265"/>
      <c r="AZ381" s="100"/>
      <c r="BA381" s="100"/>
      <c r="BB381" s="100"/>
      <c r="BC381" s="100"/>
      <c r="BD381" s="100"/>
      <c r="BE381" s="100"/>
      <c r="BF381" s="100"/>
      <c r="BG381" s="100"/>
    </row>
    <row r="382" spans="5:59" s="95" customFormat="1" ht="12.75" customHeight="1" x14ac:dyDescent="0.15">
      <c r="E382" s="98"/>
      <c r="F382" s="99"/>
      <c r="I382" s="265"/>
      <c r="M382" s="298"/>
      <c r="N382" s="96"/>
      <c r="P382" s="286"/>
      <c r="Q382" s="286"/>
      <c r="R382" s="286"/>
      <c r="S382" s="97"/>
      <c r="U382" s="265"/>
      <c r="AZ382" s="100"/>
      <c r="BA382" s="100"/>
      <c r="BB382" s="100"/>
      <c r="BC382" s="100"/>
      <c r="BD382" s="100"/>
      <c r="BE382" s="100"/>
      <c r="BF382" s="100"/>
      <c r="BG382" s="100"/>
    </row>
    <row r="383" spans="5:59" s="95" customFormat="1" ht="12.75" customHeight="1" x14ac:dyDescent="0.15">
      <c r="E383" s="98"/>
      <c r="F383" s="99"/>
      <c r="I383" s="265"/>
      <c r="M383" s="298"/>
      <c r="N383" s="96"/>
      <c r="P383" s="286"/>
      <c r="Q383" s="286"/>
      <c r="R383" s="286"/>
      <c r="S383" s="97"/>
      <c r="U383" s="265"/>
      <c r="AZ383" s="100"/>
      <c r="BA383" s="100"/>
      <c r="BB383" s="100"/>
      <c r="BC383" s="100"/>
      <c r="BD383" s="100"/>
      <c r="BE383" s="100"/>
      <c r="BF383" s="100"/>
      <c r="BG383" s="100"/>
    </row>
    <row r="384" spans="5:59" s="95" customFormat="1" ht="12.75" customHeight="1" x14ac:dyDescent="0.15">
      <c r="E384" s="98"/>
      <c r="F384" s="99"/>
      <c r="I384" s="265"/>
      <c r="M384" s="298"/>
      <c r="N384" s="96"/>
      <c r="P384" s="286"/>
      <c r="Q384" s="286"/>
      <c r="R384" s="286"/>
      <c r="S384" s="97"/>
      <c r="U384" s="265"/>
      <c r="AZ384" s="100"/>
      <c r="BA384" s="100"/>
      <c r="BB384" s="100"/>
      <c r="BC384" s="100"/>
      <c r="BD384" s="100"/>
      <c r="BE384" s="100"/>
      <c r="BF384" s="100"/>
      <c r="BG384" s="100"/>
    </row>
    <row r="385" spans="5:59" s="95" customFormat="1" ht="12.75" customHeight="1" x14ac:dyDescent="0.15">
      <c r="E385" s="98"/>
      <c r="F385" s="99"/>
      <c r="I385" s="265"/>
      <c r="M385" s="298"/>
      <c r="N385" s="96"/>
      <c r="P385" s="286"/>
      <c r="Q385" s="286"/>
      <c r="R385" s="286"/>
      <c r="S385" s="97"/>
      <c r="U385" s="265"/>
      <c r="AZ385" s="100"/>
      <c r="BA385" s="100"/>
      <c r="BB385" s="100"/>
      <c r="BC385" s="100"/>
      <c r="BD385" s="100"/>
      <c r="BE385" s="100"/>
      <c r="BF385" s="100"/>
      <c r="BG385" s="100"/>
    </row>
    <row r="386" spans="5:59" s="95" customFormat="1" ht="12.75" customHeight="1" x14ac:dyDescent="0.15">
      <c r="E386" s="98"/>
      <c r="F386" s="99"/>
      <c r="I386" s="265"/>
      <c r="M386" s="298"/>
      <c r="N386" s="96"/>
      <c r="P386" s="286"/>
      <c r="Q386" s="286"/>
      <c r="R386" s="286"/>
      <c r="S386" s="97"/>
      <c r="U386" s="265"/>
      <c r="AZ386" s="100"/>
      <c r="BA386" s="100"/>
      <c r="BB386" s="100"/>
      <c r="BC386" s="100"/>
      <c r="BD386" s="100"/>
      <c r="BE386" s="100"/>
      <c r="BF386" s="100"/>
      <c r="BG386" s="100"/>
    </row>
    <row r="387" spans="5:59" s="95" customFormat="1" ht="12.75" customHeight="1" x14ac:dyDescent="0.15">
      <c r="E387" s="98"/>
      <c r="F387" s="99"/>
      <c r="I387" s="265"/>
      <c r="M387" s="298"/>
      <c r="N387" s="96"/>
      <c r="P387" s="286"/>
      <c r="Q387" s="286"/>
      <c r="R387" s="286"/>
      <c r="S387" s="97"/>
      <c r="U387" s="265"/>
      <c r="AZ387" s="100"/>
      <c r="BA387" s="100"/>
      <c r="BB387" s="100"/>
      <c r="BC387" s="100"/>
      <c r="BD387" s="100"/>
      <c r="BE387" s="100"/>
      <c r="BF387" s="100"/>
      <c r="BG387" s="100"/>
    </row>
    <row r="388" spans="5:59" s="95" customFormat="1" ht="12.75" customHeight="1" x14ac:dyDescent="0.15">
      <c r="E388" s="98"/>
      <c r="F388" s="99"/>
      <c r="I388" s="265"/>
      <c r="M388" s="298"/>
      <c r="N388" s="96"/>
      <c r="P388" s="286"/>
      <c r="Q388" s="286"/>
      <c r="R388" s="286"/>
      <c r="S388" s="97"/>
      <c r="U388" s="265"/>
      <c r="AZ388" s="100"/>
      <c r="BA388" s="100"/>
      <c r="BB388" s="100"/>
      <c r="BC388" s="100"/>
      <c r="BD388" s="100"/>
      <c r="BE388" s="100"/>
      <c r="BF388" s="100"/>
      <c r="BG388" s="100"/>
    </row>
    <row r="389" spans="5:59" s="95" customFormat="1" ht="12.75" customHeight="1" x14ac:dyDescent="0.15">
      <c r="E389" s="98"/>
      <c r="F389" s="99"/>
      <c r="I389" s="265"/>
      <c r="M389" s="298"/>
      <c r="N389" s="96"/>
      <c r="P389" s="286"/>
      <c r="Q389" s="286"/>
      <c r="R389" s="286"/>
      <c r="S389" s="97"/>
      <c r="U389" s="265"/>
      <c r="AZ389" s="100"/>
      <c r="BA389" s="100"/>
      <c r="BB389" s="100"/>
      <c r="BC389" s="100"/>
      <c r="BD389" s="100"/>
      <c r="BE389" s="100"/>
      <c r="BF389" s="100"/>
      <c r="BG389" s="100"/>
    </row>
    <row r="390" spans="5:59" s="95" customFormat="1" ht="12.75" customHeight="1" x14ac:dyDescent="0.15">
      <c r="E390" s="98"/>
      <c r="F390" s="99"/>
      <c r="I390" s="265"/>
      <c r="M390" s="298"/>
      <c r="N390" s="96"/>
      <c r="P390" s="286"/>
      <c r="Q390" s="286"/>
      <c r="R390" s="286"/>
      <c r="S390" s="97"/>
      <c r="U390" s="265"/>
      <c r="AZ390" s="100"/>
      <c r="BA390" s="100"/>
      <c r="BB390" s="100"/>
      <c r="BC390" s="100"/>
      <c r="BD390" s="100"/>
      <c r="BE390" s="100"/>
      <c r="BF390" s="100"/>
      <c r="BG390" s="100"/>
    </row>
    <row r="391" spans="5:59" s="95" customFormat="1" ht="12.75" customHeight="1" x14ac:dyDescent="0.15">
      <c r="E391" s="98"/>
      <c r="F391" s="99"/>
      <c r="I391" s="265"/>
      <c r="M391" s="298"/>
      <c r="N391" s="96"/>
      <c r="P391" s="286"/>
      <c r="Q391" s="286"/>
      <c r="R391" s="286"/>
      <c r="S391" s="97"/>
      <c r="U391" s="265"/>
      <c r="AZ391" s="100"/>
      <c r="BA391" s="100"/>
      <c r="BB391" s="100"/>
      <c r="BC391" s="100"/>
      <c r="BD391" s="100"/>
      <c r="BE391" s="100"/>
      <c r="BF391" s="100"/>
      <c r="BG391" s="100"/>
    </row>
    <row r="392" spans="5:59" s="95" customFormat="1" ht="12.75" customHeight="1" x14ac:dyDescent="0.15">
      <c r="E392" s="98"/>
      <c r="F392" s="99"/>
      <c r="I392" s="265"/>
      <c r="M392" s="298"/>
      <c r="N392" s="96"/>
      <c r="P392" s="286"/>
      <c r="Q392" s="286"/>
      <c r="R392" s="286"/>
      <c r="S392" s="97"/>
      <c r="U392" s="265"/>
      <c r="AZ392" s="100"/>
      <c r="BA392" s="100"/>
      <c r="BB392" s="100"/>
      <c r="BC392" s="100"/>
      <c r="BD392" s="100"/>
      <c r="BE392" s="100"/>
      <c r="BF392" s="100"/>
      <c r="BG392" s="100"/>
    </row>
    <row r="393" spans="5:59" s="95" customFormat="1" ht="12.75" customHeight="1" x14ac:dyDescent="0.15">
      <c r="E393" s="98"/>
      <c r="F393" s="99"/>
      <c r="I393" s="265"/>
      <c r="M393" s="298"/>
      <c r="N393" s="96"/>
      <c r="P393" s="286"/>
      <c r="Q393" s="286"/>
      <c r="R393" s="286"/>
      <c r="S393" s="97"/>
      <c r="U393" s="265"/>
      <c r="AZ393" s="100"/>
      <c r="BA393" s="100"/>
      <c r="BB393" s="100"/>
      <c r="BC393" s="100"/>
      <c r="BD393" s="100"/>
      <c r="BE393" s="100"/>
      <c r="BF393" s="100"/>
      <c r="BG393" s="100"/>
    </row>
    <row r="394" spans="5:59" s="95" customFormat="1" ht="12.75" customHeight="1" x14ac:dyDescent="0.15">
      <c r="E394" s="98"/>
      <c r="F394" s="99"/>
      <c r="I394" s="265"/>
      <c r="M394" s="298"/>
      <c r="N394" s="96"/>
      <c r="P394" s="286"/>
      <c r="Q394" s="286"/>
      <c r="R394" s="286"/>
      <c r="S394" s="97"/>
      <c r="U394" s="265"/>
      <c r="AZ394" s="100"/>
      <c r="BA394" s="100"/>
      <c r="BB394" s="100"/>
      <c r="BC394" s="100"/>
      <c r="BD394" s="100"/>
      <c r="BE394" s="100"/>
      <c r="BF394" s="100"/>
      <c r="BG394" s="100"/>
    </row>
    <row r="395" spans="5:59" s="95" customFormat="1" ht="12.75" customHeight="1" x14ac:dyDescent="0.15">
      <c r="E395" s="98"/>
      <c r="F395" s="99"/>
      <c r="I395" s="265"/>
      <c r="M395" s="298"/>
      <c r="N395" s="96"/>
      <c r="P395" s="286"/>
      <c r="Q395" s="286"/>
      <c r="R395" s="286"/>
      <c r="S395" s="97"/>
      <c r="U395" s="265"/>
      <c r="AZ395" s="100"/>
      <c r="BA395" s="100"/>
      <c r="BB395" s="100"/>
      <c r="BC395" s="100"/>
      <c r="BD395" s="100"/>
      <c r="BE395" s="100"/>
      <c r="BF395" s="100"/>
      <c r="BG395" s="100"/>
    </row>
    <row r="396" spans="5:59" s="95" customFormat="1" ht="12.75" customHeight="1" x14ac:dyDescent="0.15">
      <c r="E396" s="98"/>
      <c r="F396" s="99"/>
      <c r="I396" s="265"/>
      <c r="M396" s="298"/>
      <c r="N396" s="96"/>
      <c r="P396" s="286"/>
      <c r="Q396" s="286"/>
      <c r="R396" s="286"/>
      <c r="S396" s="97"/>
      <c r="U396" s="265"/>
      <c r="AZ396" s="100"/>
      <c r="BA396" s="100"/>
      <c r="BB396" s="100"/>
      <c r="BC396" s="100"/>
      <c r="BD396" s="100"/>
      <c r="BE396" s="100"/>
      <c r="BF396" s="100"/>
      <c r="BG396" s="100"/>
    </row>
    <row r="397" spans="5:59" s="95" customFormat="1" ht="12.75" customHeight="1" x14ac:dyDescent="0.15">
      <c r="E397" s="98"/>
      <c r="F397" s="99"/>
      <c r="I397" s="265"/>
      <c r="M397" s="298"/>
      <c r="N397" s="96"/>
      <c r="P397" s="286"/>
      <c r="Q397" s="286"/>
      <c r="R397" s="286"/>
      <c r="S397" s="97"/>
      <c r="U397" s="265"/>
      <c r="AZ397" s="100"/>
      <c r="BA397" s="100"/>
      <c r="BB397" s="100"/>
      <c r="BC397" s="100"/>
      <c r="BD397" s="100"/>
      <c r="BE397" s="100"/>
      <c r="BF397" s="100"/>
      <c r="BG397" s="100"/>
    </row>
    <row r="398" spans="5:59" s="95" customFormat="1" ht="12.75" customHeight="1" x14ac:dyDescent="0.15">
      <c r="E398" s="98"/>
      <c r="F398" s="99"/>
      <c r="I398" s="265"/>
      <c r="M398" s="298"/>
      <c r="N398" s="96"/>
      <c r="P398" s="286"/>
      <c r="Q398" s="286"/>
      <c r="R398" s="286"/>
      <c r="S398" s="97"/>
      <c r="U398" s="265"/>
      <c r="AZ398" s="100"/>
      <c r="BA398" s="100"/>
      <c r="BB398" s="100"/>
      <c r="BC398" s="100"/>
      <c r="BD398" s="100"/>
      <c r="BE398" s="100"/>
      <c r="BF398" s="100"/>
      <c r="BG398" s="100"/>
    </row>
    <row r="399" spans="5:59" s="95" customFormat="1" ht="12.75" customHeight="1" x14ac:dyDescent="0.15">
      <c r="E399" s="98"/>
      <c r="F399" s="99"/>
      <c r="I399" s="265"/>
      <c r="M399" s="298"/>
      <c r="N399" s="96"/>
      <c r="P399" s="286"/>
      <c r="Q399" s="286"/>
      <c r="R399" s="286"/>
      <c r="S399" s="97"/>
      <c r="U399" s="265"/>
      <c r="AZ399" s="100"/>
      <c r="BA399" s="100"/>
      <c r="BB399" s="100"/>
      <c r="BC399" s="100"/>
      <c r="BD399" s="100"/>
      <c r="BE399" s="100"/>
      <c r="BF399" s="100"/>
      <c r="BG399" s="100"/>
    </row>
    <row r="400" spans="5:59" s="95" customFormat="1" ht="12.75" customHeight="1" x14ac:dyDescent="0.15">
      <c r="E400" s="98"/>
      <c r="F400" s="99"/>
      <c r="I400" s="265"/>
      <c r="M400" s="298"/>
      <c r="N400" s="96"/>
      <c r="P400" s="286"/>
      <c r="Q400" s="286"/>
      <c r="R400" s="286"/>
      <c r="S400" s="97"/>
      <c r="U400" s="265"/>
      <c r="AZ400" s="100"/>
      <c r="BA400" s="100"/>
      <c r="BB400" s="100"/>
      <c r="BC400" s="100"/>
      <c r="BD400" s="100"/>
      <c r="BE400" s="100"/>
      <c r="BF400" s="100"/>
      <c r="BG400" s="100"/>
    </row>
    <row r="401" spans="5:59" s="95" customFormat="1" ht="12.75" customHeight="1" x14ac:dyDescent="0.15">
      <c r="E401" s="98"/>
      <c r="F401" s="99"/>
      <c r="I401" s="265"/>
      <c r="M401" s="298"/>
      <c r="N401" s="96"/>
      <c r="P401" s="286"/>
      <c r="Q401" s="286"/>
      <c r="R401" s="286"/>
      <c r="S401" s="97"/>
      <c r="U401" s="265"/>
      <c r="AZ401" s="100"/>
      <c r="BA401" s="100"/>
      <c r="BB401" s="100"/>
      <c r="BC401" s="100"/>
      <c r="BD401" s="100"/>
      <c r="BE401" s="100"/>
      <c r="BF401" s="100"/>
      <c r="BG401" s="100"/>
    </row>
    <row r="402" spans="5:59" s="95" customFormat="1" ht="12.75" customHeight="1" x14ac:dyDescent="0.15">
      <c r="E402" s="98"/>
      <c r="F402" s="99"/>
      <c r="I402" s="265"/>
      <c r="M402" s="298"/>
      <c r="N402" s="96"/>
      <c r="P402" s="286"/>
      <c r="Q402" s="286"/>
      <c r="R402" s="286"/>
      <c r="S402" s="97"/>
      <c r="U402" s="265"/>
      <c r="AZ402" s="100"/>
      <c r="BA402" s="100"/>
      <c r="BB402" s="100"/>
      <c r="BC402" s="100"/>
      <c r="BD402" s="100"/>
      <c r="BE402" s="100"/>
      <c r="BF402" s="100"/>
      <c r="BG402" s="100"/>
    </row>
    <row r="403" spans="5:59" s="95" customFormat="1" ht="12.75" customHeight="1" x14ac:dyDescent="0.15">
      <c r="E403" s="98"/>
      <c r="F403" s="99"/>
      <c r="I403" s="265"/>
      <c r="M403" s="298"/>
      <c r="N403" s="96"/>
      <c r="P403" s="286"/>
      <c r="Q403" s="286"/>
      <c r="R403" s="286"/>
      <c r="S403" s="97"/>
      <c r="U403" s="265"/>
      <c r="AZ403" s="100"/>
      <c r="BA403" s="100"/>
      <c r="BB403" s="100"/>
      <c r="BC403" s="100"/>
      <c r="BD403" s="100"/>
      <c r="BE403" s="100"/>
      <c r="BF403" s="100"/>
      <c r="BG403" s="100"/>
    </row>
    <row r="404" spans="5:59" s="95" customFormat="1" ht="12.75" customHeight="1" x14ac:dyDescent="0.15">
      <c r="E404" s="98"/>
      <c r="F404" s="99"/>
      <c r="I404" s="265"/>
      <c r="M404" s="298"/>
      <c r="N404" s="96"/>
      <c r="P404" s="286"/>
      <c r="Q404" s="286"/>
      <c r="R404" s="286"/>
      <c r="S404" s="97"/>
      <c r="U404" s="265"/>
      <c r="AZ404" s="100"/>
      <c r="BA404" s="100"/>
      <c r="BB404" s="100"/>
      <c r="BC404" s="100"/>
      <c r="BD404" s="100"/>
      <c r="BE404" s="100"/>
      <c r="BF404" s="100"/>
      <c r="BG404" s="100"/>
    </row>
    <row r="405" spans="5:59" s="95" customFormat="1" ht="12.75" customHeight="1" x14ac:dyDescent="0.15">
      <c r="E405" s="98"/>
      <c r="F405" s="99"/>
      <c r="I405" s="265"/>
      <c r="M405" s="298"/>
      <c r="N405" s="96"/>
      <c r="P405" s="286"/>
      <c r="Q405" s="286"/>
      <c r="R405" s="286"/>
      <c r="S405" s="97"/>
      <c r="U405" s="265"/>
      <c r="AZ405" s="100"/>
      <c r="BA405" s="100"/>
      <c r="BB405" s="100"/>
      <c r="BC405" s="100"/>
      <c r="BD405" s="100"/>
      <c r="BE405" s="100"/>
      <c r="BF405" s="100"/>
      <c r="BG405" s="100"/>
    </row>
    <row r="406" spans="5:59" s="95" customFormat="1" ht="12.75" customHeight="1" x14ac:dyDescent="0.15">
      <c r="E406" s="98"/>
      <c r="F406" s="99"/>
      <c r="I406" s="265"/>
      <c r="M406" s="298"/>
      <c r="N406" s="96"/>
      <c r="P406" s="286"/>
      <c r="Q406" s="286"/>
      <c r="R406" s="286"/>
      <c r="S406" s="97"/>
      <c r="U406" s="265"/>
      <c r="AZ406" s="100"/>
      <c r="BA406" s="100"/>
      <c r="BB406" s="100"/>
      <c r="BC406" s="100"/>
      <c r="BD406" s="100"/>
      <c r="BE406" s="100"/>
      <c r="BF406" s="100"/>
      <c r="BG406" s="100"/>
    </row>
    <row r="407" spans="5:59" s="95" customFormat="1" ht="12.75" customHeight="1" x14ac:dyDescent="0.15">
      <c r="E407" s="98"/>
      <c r="F407" s="99"/>
      <c r="I407" s="265"/>
      <c r="M407" s="298"/>
      <c r="N407" s="96"/>
      <c r="P407" s="286"/>
      <c r="Q407" s="286"/>
      <c r="R407" s="286"/>
      <c r="S407" s="97"/>
      <c r="U407" s="265"/>
      <c r="AZ407" s="100"/>
      <c r="BA407" s="100"/>
      <c r="BB407" s="100"/>
      <c r="BC407" s="100"/>
      <c r="BD407" s="100"/>
      <c r="BE407" s="100"/>
      <c r="BF407" s="100"/>
      <c r="BG407" s="100"/>
    </row>
    <row r="408" spans="5:59" s="95" customFormat="1" ht="12.75" customHeight="1" x14ac:dyDescent="0.15">
      <c r="E408" s="98"/>
      <c r="F408" s="99"/>
      <c r="I408" s="265"/>
      <c r="M408" s="298"/>
      <c r="N408" s="96"/>
      <c r="P408" s="286"/>
      <c r="Q408" s="286"/>
      <c r="R408" s="286"/>
      <c r="S408" s="97"/>
      <c r="U408" s="265"/>
      <c r="AZ408" s="100"/>
      <c r="BA408" s="100"/>
      <c r="BB408" s="100"/>
      <c r="BC408" s="100"/>
      <c r="BD408" s="100"/>
      <c r="BE408" s="100"/>
      <c r="BF408" s="100"/>
      <c r="BG408" s="100"/>
    </row>
    <row r="409" spans="5:59" s="95" customFormat="1" ht="12.75" customHeight="1" x14ac:dyDescent="0.15">
      <c r="E409" s="98"/>
      <c r="F409" s="99"/>
      <c r="I409" s="265"/>
      <c r="M409" s="298"/>
      <c r="N409" s="96"/>
      <c r="P409" s="286"/>
      <c r="Q409" s="286"/>
      <c r="R409" s="286"/>
      <c r="S409" s="97"/>
      <c r="U409" s="265"/>
      <c r="AZ409" s="100"/>
      <c r="BA409" s="100"/>
      <c r="BB409" s="100"/>
      <c r="BC409" s="100"/>
      <c r="BD409" s="100"/>
      <c r="BE409" s="100"/>
      <c r="BF409" s="100"/>
      <c r="BG409" s="100"/>
    </row>
    <row r="410" spans="5:59" s="95" customFormat="1" ht="12.75" customHeight="1" x14ac:dyDescent="0.15">
      <c r="E410" s="98"/>
      <c r="F410" s="99"/>
      <c r="I410" s="265"/>
      <c r="M410" s="298"/>
      <c r="N410" s="96"/>
      <c r="P410" s="286"/>
      <c r="Q410" s="286"/>
      <c r="R410" s="286"/>
      <c r="S410" s="97"/>
      <c r="U410" s="265"/>
      <c r="AZ410" s="100"/>
      <c r="BA410" s="100"/>
      <c r="BB410" s="100"/>
      <c r="BC410" s="100"/>
      <c r="BD410" s="100"/>
      <c r="BE410" s="100"/>
      <c r="BF410" s="100"/>
      <c r="BG410" s="100"/>
    </row>
    <row r="411" spans="5:59" s="95" customFormat="1" ht="12.75" customHeight="1" x14ac:dyDescent="0.15">
      <c r="E411" s="98"/>
      <c r="F411" s="99"/>
      <c r="I411" s="265"/>
      <c r="M411" s="298"/>
      <c r="N411" s="96"/>
      <c r="P411" s="286"/>
      <c r="Q411" s="286"/>
      <c r="R411" s="286"/>
      <c r="S411" s="97"/>
      <c r="U411" s="265"/>
      <c r="AZ411" s="100"/>
      <c r="BA411" s="100"/>
      <c r="BB411" s="100"/>
      <c r="BC411" s="100"/>
      <c r="BD411" s="100"/>
      <c r="BE411" s="100"/>
      <c r="BF411" s="100"/>
      <c r="BG411" s="100"/>
    </row>
    <row r="412" spans="5:59" s="95" customFormat="1" ht="12.75" customHeight="1" x14ac:dyDescent="0.15">
      <c r="E412" s="98"/>
      <c r="F412" s="99"/>
      <c r="I412" s="265"/>
      <c r="M412" s="298"/>
      <c r="N412" s="96"/>
      <c r="P412" s="286"/>
      <c r="Q412" s="286"/>
      <c r="R412" s="286"/>
      <c r="S412" s="97"/>
      <c r="U412" s="265"/>
      <c r="AZ412" s="100"/>
      <c r="BA412" s="100"/>
      <c r="BB412" s="100"/>
      <c r="BC412" s="100"/>
      <c r="BD412" s="100"/>
      <c r="BE412" s="100"/>
      <c r="BF412" s="100"/>
      <c r="BG412" s="100"/>
    </row>
    <row r="413" spans="5:59" s="95" customFormat="1" ht="12.75" customHeight="1" x14ac:dyDescent="0.15">
      <c r="E413" s="98"/>
      <c r="F413" s="99"/>
      <c r="I413" s="265"/>
      <c r="M413" s="298"/>
      <c r="N413" s="96"/>
      <c r="P413" s="286"/>
      <c r="Q413" s="286"/>
      <c r="R413" s="286"/>
      <c r="S413" s="97"/>
      <c r="U413" s="265"/>
      <c r="AZ413" s="100"/>
      <c r="BA413" s="100"/>
      <c r="BB413" s="100"/>
      <c r="BC413" s="100"/>
      <c r="BD413" s="100"/>
      <c r="BE413" s="100"/>
      <c r="BF413" s="100"/>
      <c r="BG413" s="100"/>
    </row>
    <row r="414" spans="5:59" s="95" customFormat="1" ht="12.75" customHeight="1" x14ac:dyDescent="0.15">
      <c r="E414" s="98"/>
      <c r="F414" s="99"/>
      <c r="I414" s="265"/>
      <c r="M414" s="298"/>
      <c r="N414" s="96"/>
      <c r="P414" s="286"/>
      <c r="Q414" s="286"/>
      <c r="R414" s="286"/>
      <c r="S414" s="97"/>
      <c r="U414" s="265"/>
      <c r="AZ414" s="100"/>
      <c r="BA414" s="100"/>
      <c r="BB414" s="100"/>
      <c r="BC414" s="100"/>
      <c r="BD414" s="100"/>
      <c r="BE414" s="100"/>
      <c r="BF414" s="100"/>
      <c r="BG414" s="100"/>
    </row>
    <row r="415" spans="5:59" s="95" customFormat="1" ht="12.75" customHeight="1" x14ac:dyDescent="0.15">
      <c r="E415" s="98"/>
      <c r="F415" s="99"/>
      <c r="I415" s="265"/>
      <c r="M415" s="298"/>
      <c r="N415" s="96"/>
      <c r="P415" s="286"/>
      <c r="Q415" s="286"/>
      <c r="R415" s="286"/>
      <c r="S415" s="97"/>
      <c r="U415" s="265"/>
      <c r="AZ415" s="100"/>
      <c r="BA415" s="100"/>
      <c r="BB415" s="100"/>
      <c r="BC415" s="100"/>
      <c r="BD415" s="100"/>
      <c r="BE415" s="100"/>
      <c r="BF415" s="100"/>
      <c r="BG415" s="100"/>
    </row>
    <row r="416" spans="5:59" s="95" customFormat="1" ht="12.75" customHeight="1" x14ac:dyDescent="0.15">
      <c r="E416" s="98"/>
      <c r="F416" s="99"/>
      <c r="I416" s="265"/>
      <c r="M416" s="298"/>
      <c r="N416" s="96"/>
      <c r="P416" s="286"/>
      <c r="Q416" s="286"/>
      <c r="R416" s="286"/>
      <c r="S416" s="97"/>
      <c r="U416" s="265"/>
      <c r="AZ416" s="100"/>
      <c r="BA416" s="100"/>
      <c r="BB416" s="100"/>
      <c r="BC416" s="100"/>
      <c r="BD416" s="100"/>
      <c r="BE416" s="100"/>
      <c r="BF416" s="100"/>
      <c r="BG416" s="100"/>
    </row>
    <row r="417" spans="5:59" s="95" customFormat="1" ht="12.75" customHeight="1" x14ac:dyDescent="0.15">
      <c r="E417" s="98"/>
      <c r="F417" s="99"/>
      <c r="I417" s="265"/>
      <c r="M417" s="298"/>
      <c r="N417" s="96"/>
      <c r="P417" s="286"/>
      <c r="Q417" s="286"/>
      <c r="R417" s="286"/>
      <c r="S417" s="97"/>
      <c r="U417" s="265"/>
      <c r="AZ417" s="100"/>
      <c r="BA417" s="100"/>
      <c r="BB417" s="100"/>
      <c r="BC417" s="100"/>
      <c r="BD417" s="100"/>
      <c r="BE417" s="100"/>
      <c r="BF417" s="100"/>
      <c r="BG417" s="100"/>
    </row>
    <row r="418" spans="5:59" s="95" customFormat="1" ht="12.75" customHeight="1" x14ac:dyDescent="0.15">
      <c r="E418" s="98"/>
      <c r="F418" s="99"/>
      <c r="I418" s="265"/>
      <c r="M418" s="298"/>
      <c r="N418" s="96"/>
      <c r="P418" s="286"/>
      <c r="Q418" s="286"/>
      <c r="R418" s="286"/>
      <c r="S418" s="97"/>
      <c r="U418" s="265"/>
      <c r="AZ418" s="100"/>
      <c r="BA418" s="100"/>
      <c r="BB418" s="100"/>
      <c r="BC418" s="100"/>
      <c r="BD418" s="100"/>
      <c r="BE418" s="100"/>
      <c r="BF418" s="100"/>
      <c r="BG418" s="100"/>
    </row>
    <row r="419" spans="5:59" s="95" customFormat="1" ht="12.75" customHeight="1" x14ac:dyDescent="0.15">
      <c r="E419" s="98"/>
      <c r="F419" s="99"/>
      <c r="I419" s="265"/>
      <c r="M419" s="298"/>
      <c r="N419" s="96"/>
      <c r="P419" s="286"/>
      <c r="Q419" s="286"/>
      <c r="R419" s="286"/>
      <c r="S419" s="97"/>
      <c r="U419" s="265"/>
      <c r="AZ419" s="100"/>
      <c r="BA419" s="100"/>
      <c r="BB419" s="100"/>
      <c r="BC419" s="100"/>
      <c r="BD419" s="100"/>
      <c r="BE419" s="100"/>
      <c r="BF419" s="100"/>
      <c r="BG419" s="100"/>
    </row>
    <row r="420" spans="5:59" s="95" customFormat="1" ht="12.75" customHeight="1" x14ac:dyDescent="0.15">
      <c r="E420" s="98"/>
      <c r="F420" s="99"/>
      <c r="I420" s="265"/>
      <c r="M420" s="298"/>
      <c r="N420" s="96"/>
      <c r="P420" s="286"/>
      <c r="Q420" s="286"/>
      <c r="R420" s="286"/>
      <c r="S420" s="97"/>
      <c r="U420" s="265"/>
      <c r="AZ420" s="100"/>
      <c r="BA420" s="100"/>
      <c r="BB420" s="100"/>
      <c r="BC420" s="100"/>
      <c r="BD420" s="100"/>
      <c r="BE420" s="100"/>
      <c r="BF420" s="100"/>
      <c r="BG420" s="100"/>
    </row>
    <row r="421" spans="5:59" s="95" customFormat="1" ht="12.75" customHeight="1" x14ac:dyDescent="0.15">
      <c r="E421" s="98"/>
      <c r="F421" s="99"/>
      <c r="I421" s="265"/>
      <c r="M421" s="298"/>
      <c r="N421" s="96"/>
      <c r="P421" s="286"/>
      <c r="Q421" s="286"/>
      <c r="R421" s="286"/>
      <c r="S421" s="97"/>
      <c r="U421" s="265"/>
      <c r="AZ421" s="100"/>
      <c r="BA421" s="100"/>
      <c r="BB421" s="100"/>
      <c r="BC421" s="100"/>
      <c r="BD421" s="100"/>
      <c r="BE421" s="100"/>
      <c r="BF421" s="100"/>
      <c r="BG421" s="100"/>
    </row>
    <row r="422" spans="5:59" s="95" customFormat="1" ht="12.75" customHeight="1" x14ac:dyDescent="0.15">
      <c r="E422" s="98"/>
      <c r="F422" s="99"/>
      <c r="I422" s="265"/>
      <c r="M422" s="298"/>
      <c r="N422" s="96"/>
      <c r="P422" s="286"/>
      <c r="Q422" s="286"/>
      <c r="R422" s="286"/>
      <c r="S422" s="97"/>
      <c r="U422" s="265"/>
      <c r="AZ422" s="100"/>
      <c r="BA422" s="100"/>
      <c r="BB422" s="100"/>
      <c r="BC422" s="100"/>
      <c r="BD422" s="100"/>
      <c r="BE422" s="100"/>
      <c r="BF422" s="100"/>
      <c r="BG422" s="100"/>
    </row>
    <row r="423" spans="5:59" s="95" customFormat="1" ht="12.75" customHeight="1" x14ac:dyDescent="0.15">
      <c r="E423" s="98"/>
      <c r="F423" s="99"/>
      <c r="I423" s="265"/>
      <c r="M423" s="298"/>
      <c r="N423" s="96"/>
      <c r="P423" s="286"/>
      <c r="Q423" s="286"/>
      <c r="R423" s="286"/>
      <c r="S423" s="97"/>
      <c r="U423" s="265"/>
      <c r="AZ423" s="100"/>
      <c r="BA423" s="100"/>
      <c r="BB423" s="100"/>
      <c r="BC423" s="100"/>
      <c r="BD423" s="100"/>
      <c r="BE423" s="100"/>
      <c r="BF423" s="100"/>
      <c r="BG423" s="100"/>
    </row>
    <row r="424" spans="5:59" s="95" customFormat="1" ht="12.75" customHeight="1" x14ac:dyDescent="0.15">
      <c r="E424" s="98"/>
      <c r="F424" s="99"/>
      <c r="I424" s="265"/>
      <c r="M424" s="298"/>
      <c r="N424" s="96"/>
      <c r="P424" s="286"/>
      <c r="Q424" s="286"/>
      <c r="R424" s="286"/>
      <c r="S424" s="97"/>
      <c r="U424" s="265"/>
      <c r="AZ424" s="100"/>
      <c r="BA424" s="100"/>
      <c r="BB424" s="100"/>
      <c r="BC424" s="100"/>
      <c r="BD424" s="100"/>
      <c r="BE424" s="100"/>
      <c r="BF424" s="100"/>
      <c r="BG424" s="100"/>
    </row>
    <row r="425" spans="5:59" s="95" customFormat="1" ht="12.75" customHeight="1" x14ac:dyDescent="0.15">
      <c r="E425" s="98"/>
      <c r="F425" s="99"/>
      <c r="I425" s="265"/>
      <c r="M425" s="298"/>
      <c r="N425" s="96"/>
      <c r="P425" s="286"/>
      <c r="Q425" s="286"/>
      <c r="R425" s="286"/>
      <c r="S425" s="97"/>
      <c r="U425" s="265"/>
      <c r="AZ425" s="100"/>
      <c r="BA425" s="100"/>
      <c r="BB425" s="100"/>
      <c r="BC425" s="100"/>
      <c r="BD425" s="100"/>
      <c r="BE425" s="100"/>
      <c r="BF425" s="100"/>
      <c r="BG425" s="100"/>
    </row>
    <row r="426" spans="5:59" s="95" customFormat="1" ht="12.75" customHeight="1" x14ac:dyDescent="0.15">
      <c r="E426" s="98"/>
      <c r="F426" s="99"/>
      <c r="I426" s="265"/>
      <c r="M426" s="298"/>
      <c r="N426" s="96"/>
      <c r="P426" s="286"/>
      <c r="Q426" s="286"/>
      <c r="R426" s="286"/>
      <c r="S426" s="97"/>
      <c r="U426" s="265"/>
      <c r="AZ426" s="100"/>
      <c r="BA426" s="100"/>
      <c r="BB426" s="100"/>
      <c r="BC426" s="100"/>
      <c r="BD426" s="100"/>
      <c r="BE426" s="100"/>
      <c r="BF426" s="100"/>
      <c r="BG426" s="100"/>
    </row>
    <row r="427" spans="5:59" s="95" customFormat="1" ht="12.75" customHeight="1" x14ac:dyDescent="0.15">
      <c r="E427" s="98"/>
      <c r="F427" s="99"/>
      <c r="I427" s="265"/>
      <c r="M427" s="298"/>
      <c r="N427" s="96"/>
      <c r="P427" s="286"/>
      <c r="Q427" s="286"/>
      <c r="R427" s="286"/>
      <c r="S427" s="97"/>
      <c r="U427" s="265"/>
      <c r="AZ427" s="100"/>
      <c r="BA427" s="100"/>
      <c r="BB427" s="100"/>
      <c r="BC427" s="100"/>
      <c r="BD427" s="100"/>
      <c r="BE427" s="100"/>
      <c r="BF427" s="100"/>
      <c r="BG427" s="100"/>
    </row>
    <row r="428" spans="5:59" s="95" customFormat="1" ht="12.75" customHeight="1" x14ac:dyDescent="0.15">
      <c r="E428" s="98"/>
      <c r="F428" s="99"/>
      <c r="I428" s="265"/>
      <c r="M428" s="298"/>
      <c r="N428" s="96"/>
      <c r="P428" s="286"/>
      <c r="Q428" s="286"/>
      <c r="R428" s="286"/>
      <c r="S428" s="97"/>
      <c r="U428" s="265"/>
      <c r="AZ428" s="100"/>
      <c r="BA428" s="100"/>
      <c r="BB428" s="100"/>
      <c r="BC428" s="100"/>
      <c r="BD428" s="100"/>
      <c r="BE428" s="100"/>
      <c r="BF428" s="100"/>
      <c r="BG428" s="100"/>
    </row>
    <row r="429" spans="5:59" s="95" customFormat="1" ht="12.75" customHeight="1" x14ac:dyDescent="0.15">
      <c r="E429" s="98"/>
      <c r="F429" s="99"/>
      <c r="I429" s="265"/>
      <c r="M429" s="298"/>
      <c r="N429" s="96"/>
      <c r="P429" s="286"/>
      <c r="Q429" s="286"/>
      <c r="R429" s="286"/>
      <c r="S429" s="97"/>
      <c r="U429" s="265"/>
      <c r="AZ429" s="100"/>
      <c r="BA429" s="100"/>
      <c r="BB429" s="100"/>
      <c r="BC429" s="100"/>
      <c r="BD429" s="100"/>
      <c r="BE429" s="100"/>
      <c r="BF429" s="100"/>
      <c r="BG429" s="100"/>
    </row>
    <row r="430" spans="5:59" s="95" customFormat="1" ht="12.75" customHeight="1" x14ac:dyDescent="0.15">
      <c r="E430" s="98"/>
      <c r="F430" s="99"/>
      <c r="I430" s="265"/>
      <c r="M430" s="298"/>
      <c r="N430" s="96"/>
      <c r="P430" s="286"/>
      <c r="Q430" s="286"/>
      <c r="R430" s="286"/>
      <c r="S430" s="97"/>
      <c r="U430" s="265"/>
      <c r="AZ430" s="100"/>
      <c r="BA430" s="100"/>
      <c r="BB430" s="100"/>
      <c r="BC430" s="100"/>
      <c r="BD430" s="100"/>
      <c r="BE430" s="100"/>
      <c r="BF430" s="100"/>
      <c r="BG430" s="100"/>
    </row>
    <row r="431" spans="5:59" s="95" customFormat="1" ht="12.75" customHeight="1" x14ac:dyDescent="0.15">
      <c r="E431" s="98"/>
      <c r="F431" s="99"/>
      <c r="I431" s="265"/>
      <c r="M431" s="298"/>
      <c r="N431" s="96"/>
      <c r="P431" s="286"/>
      <c r="Q431" s="286"/>
      <c r="R431" s="286"/>
      <c r="S431" s="97"/>
      <c r="U431" s="265"/>
      <c r="AZ431" s="100"/>
      <c r="BA431" s="100"/>
      <c r="BB431" s="100"/>
      <c r="BC431" s="100"/>
      <c r="BD431" s="100"/>
      <c r="BE431" s="100"/>
      <c r="BF431" s="100"/>
      <c r="BG431" s="100"/>
    </row>
    <row r="432" spans="5:59" s="95" customFormat="1" ht="12.75" customHeight="1" x14ac:dyDescent="0.15">
      <c r="E432" s="98"/>
      <c r="F432" s="99"/>
      <c r="I432" s="265"/>
      <c r="M432" s="298"/>
      <c r="N432" s="96"/>
      <c r="P432" s="286"/>
      <c r="Q432" s="286"/>
      <c r="R432" s="286"/>
      <c r="S432" s="97"/>
      <c r="U432" s="265"/>
      <c r="AZ432" s="100"/>
      <c r="BA432" s="100"/>
      <c r="BB432" s="100"/>
      <c r="BC432" s="100"/>
      <c r="BD432" s="100"/>
      <c r="BE432" s="100"/>
      <c r="BF432" s="100"/>
      <c r="BG432" s="100"/>
    </row>
    <row r="433" spans="5:59" s="95" customFormat="1" ht="12.75" customHeight="1" x14ac:dyDescent="0.15">
      <c r="E433" s="98"/>
      <c r="F433" s="99"/>
      <c r="I433" s="265"/>
      <c r="M433" s="298"/>
      <c r="N433" s="96"/>
      <c r="P433" s="286"/>
      <c r="Q433" s="286"/>
      <c r="R433" s="286"/>
      <c r="S433" s="97"/>
      <c r="U433" s="265"/>
      <c r="AZ433" s="100"/>
      <c r="BA433" s="100"/>
      <c r="BB433" s="100"/>
      <c r="BC433" s="100"/>
      <c r="BD433" s="100"/>
      <c r="BE433" s="100"/>
      <c r="BF433" s="100"/>
      <c r="BG433" s="100"/>
    </row>
    <row r="434" spans="5:59" s="95" customFormat="1" ht="12.75" customHeight="1" x14ac:dyDescent="0.15">
      <c r="E434" s="98"/>
      <c r="F434" s="99"/>
      <c r="I434" s="265"/>
      <c r="M434" s="298"/>
      <c r="N434" s="96"/>
      <c r="P434" s="286"/>
      <c r="Q434" s="286"/>
      <c r="R434" s="286"/>
      <c r="S434" s="97"/>
      <c r="U434" s="265"/>
      <c r="AZ434" s="100"/>
      <c r="BA434" s="100"/>
      <c r="BB434" s="100"/>
      <c r="BC434" s="100"/>
      <c r="BD434" s="100"/>
      <c r="BE434" s="100"/>
      <c r="BF434" s="100"/>
      <c r="BG434" s="100"/>
    </row>
    <row r="435" spans="5:59" s="95" customFormat="1" ht="12.75" customHeight="1" x14ac:dyDescent="0.15">
      <c r="E435" s="98"/>
      <c r="F435" s="99"/>
      <c r="I435" s="265"/>
      <c r="M435" s="298"/>
      <c r="N435" s="96"/>
      <c r="P435" s="286"/>
      <c r="Q435" s="286"/>
      <c r="R435" s="286"/>
      <c r="S435" s="97"/>
      <c r="U435" s="265"/>
      <c r="AZ435" s="100"/>
      <c r="BA435" s="100"/>
      <c r="BB435" s="100"/>
      <c r="BC435" s="100"/>
      <c r="BD435" s="100"/>
      <c r="BE435" s="100"/>
      <c r="BF435" s="100"/>
      <c r="BG435" s="100"/>
    </row>
    <row r="436" spans="5:59" s="95" customFormat="1" ht="12.75" customHeight="1" x14ac:dyDescent="0.15">
      <c r="E436" s="98"/>
      <c r="F436" s="99"/>
      <c r="I436" s="265"/>
      <c r="M436" s="298"/>
      <c r="N436" s="96"/>
      <c r="P436" s="286"/>
      <c r="Q436" s="286"/>
      <c r="R436" s="286"/>
      <c r="S436" s="97"/>
      <c r="U436" s="265"/>
      <c r="AZ436" s="100"/>
      <c r="BA436" s="100"/>
      <c r="BB436" s="100"/>
      <c r="BC436" s="100"/>
      <c r="BD436" s="100"/>
      <c r="BE436" s="100"/>
      <c r="BF436" s="100"/>
      <c r="BG436" s="100"/>
    </row>
    <row r="437" spans="5:59" s="95" customFormat="1" ht="12.75" customHeight="1" x14ac:dyDescent="0.15">
      <c r="E437" s="98"/>
      <c r="F437" s="99"/>
      <c r="I437" s="265"/>
      <c r="M437" s="298"/>
      <c r="N437" s="96"/>
      <c r="P437" s="286"/>
      <c r="Q437" s="286"/>
      <c r="R437" s="286"/>
      <c r="S437" s="97"/>
      <c r="U437" s="265"/>
      <c r="AZ437" s="100"/>
      <c r="BA437" s="100"/>
      <c r="BB437" s="100"/>
      <c r="BC437" s="100"/>
      <c r="BD437" s="100"/>
      <c r="BE437" s="100"/>
      <c r="BF437" s="100"/>
      <c r="BG437" s="100"/>
    </row>
    <row r="438" spans="5:59" s="95" customFormat="1" ht="12.75" customHeight="1" x14ac:dyDescent="0.15">
      <c r="E438" s="98"/>
      <c r="F438" s="99"/>
      <c r="I438" s="265"/>
      <c r="M438" s="298"/>
      <c r="N438" s="96"/>
      <c r="P438" s="286"/>
      <c r="Q438" s="286"/>
      <c r="R438" s="286"/>
      <c r="S438" s="97"/>
      <c r="U438" s="265"/>
      <c r="AZ438" s="100"/>
      <c r="BA438" s="100"/>
      <c r="BB438" s="100"/>
      <c r="BC438" s="100"/>
      <c r="BD438" s="100"/>
      <c r="BE438" s="100"/>
      <c r="BF438" s="100"/>
      <c r="BG438" s="100"/>
    </row>
    <row r="439" spans="5:59" s="95" customFormat="1" ht="12.75" customHeight="1" x14ac:dyDescent="0.15">
      <c r="E439" s="98"/>
      <c r="F439" s="99"/>
      <c r="I439" s="265"/>
      <c r="M439" s="298"/>
      <c r="N439" s="96"/>
      <c r="P439" s="286"/>
      <c r="Q439" s="286"/>
      <c r="R439" s="286"/>
      <c r="S439" s="97"/>
      <c r="U439" s="265"/>
      <c r="AZ439" s="100"/>
      <c r="BA439" s="100"/>
      <c r="BB439" s="100"/>
      <c r="BC439" s="100"/>
      <c r="BD439" s="100"/>
      <c r="BE439" s="100"/>
      <c r="BF439" s="100"/>
      <c r="BG439" s="100"/>
    </row>
    <row r="440" spans="5:59" s="95" customFormat="1" ht="12.75" customHeight="1" x14ac:dyDescent="0.15">
      <c r="E440" s="98"/>
      <c r="F440" s="99"/>
      <c r="I440" s="265"/>
      <c r="M440" s="298"/>
      <c r="N440" s="96"/>
      <c r="P440" s="286"/>
      <c r="Q440" s="286"/>
      <c r="R440" s="286"/>
      <c r="S440" s="97"/>
      <c r="U440" s="265"/>
      <c r="AZ440" s="100"/>
      <c r="BA440" s="100"/>
      <c r="BB440" s="100"/>
      <c r="BC440" s="100"/>
      <c r="BD440" s="100"/>
      <c r="BE440" s="100"/>
      <c r="BF440" s="100"/>
      <c r="BG440" s="100"/>
    </row>
    <row r="441" spans="5:59" s="95" customFormat="1" ht="12.75" customHeight="1" x14ac:dyDescent="0.15">
      <c r="E441" s="98"/>
      <c r="F441" s="99"/>
      <c r="I441" s="265"/>
      <c r="M441" s="298"/>
      <c r="N441" s="96"/>
      <c r="P441" s="286"/>
      <c r="Q441" s="286"/>
      <c r="R441" s="286"/>
      <c r="S441" s="97"/>
      <c r="U441" s="265"/>
      <c r="AZ441" s="100"/>
      <c r="BA441" s="100"/>
      <c r="BB441" s="100"/>
      <c r="BC441" s="100"/>
      <c r="BD441" s="100"/>
      <c r="BE441" s="100"/>
      <c r="BF441" s="100"/>
      <c r="BG441" s="100"/>
    </row>
    <row r="442" spans="5:59" s="95" customFormat="1" ht="12.75" customHeight="1" x14ac:dyDescent="0.15">
      <c r="E442" s="98"/>
      <c r="F442" s="99"/>
      <c r="I442" s="265"/>
      <c r="M442" s="298"/>
      <c r="N442" s="96"/>
      <c r="P442" s="286"/>
      <c r="Q442" s="286"/>
      <c r="R442" s="286"/>
      <c r="S442" s="97"/>
      <c r="U442" s="265"/>
      <c r="AZ442" s="100"/>
      <c r="BA442" s="100"/>
      <c r="BB442" s="100"/>
      <c r="BC442" s="100"/>
      <c r="BD442" s="100"/>
      <c r="BE442" s="100"/>
      <c r="BF442" s="100"/>
      <c r="BG442" s="100"/>
    </row>
    <row r="443" spans="5:59" s="95" customFormat="1" ht="12.75" customHeight="1" x14ac:dyDescent="0.15">
      <c r="E443" s="98"/>
      <c r="F443" s="99"/>
      <c r="I443" s="265"/>
      <c r="M443" s="298"/>
      <c r="N443" s="96"/>
      <c r="P443" s="286"/>
      <c r="Q443" s="286"/>
      <c r="R443" s="286"/>
      <c r="S443" s="97"/>
      <c r="U443" s="265"/>
      <c r="AZ443" s="100"/>
      <c r="BA443" s="100"/>
      <c r="BB443" s="100"/>
      <c r="BC443" s="100"/>
      <c r="BD443" s="100"/>
      <c r="BE443" s="100"/>
      <c r="BF443" s="100"/>
      <c r="BG443" s="100"/>
    </row>
    <row r="444" spans="5:59" s="95" customFormat="1" ht="12.75" customHeight="1" x14ac:dyDescent="0.15">
      <c r="E444" s="98"/>
      <c r="F444" s="99"/>
      <c r="I444" s="265"/>
      <c r="M444" s="298"/>
      <c r="N444" s="96"/>
      <c r="P444" s="286"/>
      <c r="Q444" s="286"/>
      <c r="R444" s="286"/>
      <c r="S444" s="97"/>
      <c r="U444" s="265"/>
      <c r="AZ444" s="100"/>
      <c r="BA444" s="100"/>
      <c r="BB444" s="100"/>
      <c r="BC444" s="100"/>
      <c r="BD444" s="100"/>
      <c r="BE444" s="100"/>
      <c r="BF444" s="100"/>
      <c r="BG444" s="100"/>
    </row>
    <row r="445" spans="5:59" s="95" customFormat="1" ht="12.75" customHeight="1" x14ac:dyDescent="0.15">
      <c r="E445" s="98"/>
      <c r="F445" s="99"/>
      <c r="I445" s="265"/>
      <c r="M445" s="298"/>
      <c r="N445" s="96"/>
      <c r="P445" s="286"/>
      <c r="Q445" s="286"/>
      <c r="R445" s="286"/>
      <c r="S445" s="97"/>
      <c r="U445" s="265"/>
      <c r="AZ445" s="100"/>
      <c r="BA445" s="100"/>
      <c r="BB445" s="100"/>
      <c r="BC445" s="100"/>
      <c r="BD445" s="100"/>
      <c r="BE445" s="100"/>
      <c r="BF445" s="100"/>
      <c r="BG445" s="100"/>
    </row>
    <row r="446" spans="5:59" s="95" customFormat="1" ht="12.75" customHeight="1" x14ac:dyDescent="0.15">
      <c r="E446" s="98"/>
      <c r="F446" s="99"/>
      <c r="I446" s="265"/>
      <c r="M446" s="298"/>
      <c r="N446" s="96"/>
      <c r="P446" s="286"/>
      <c r="Q446" s="286"/>
      <c r="R446" s="286"/>
      <c r="S446" s="97"/>
      <c r="U446" s="265"/>
      <c r="AZ446" s="100"/>
      <c r="BA446" s="100"/>
      <c r="BB446" s="100"/>
      <c r="BC446" s="100"/>
      <c r="BD446" s="100"/>
      <c r="BE446" s="100"/>
      <c r="BF446" s="100"/>
      <c r="BG446" s="100"/>
    </row>
    <row r="447" spans="5:59" s="95" customFormat="1" ht="12.75" customHeight="1" x14ac:dyDescent="0.15">
      <c r="E447" s="98"/>
      <c r="F447" s="99"/>
      <c r="I447" s="265"/>
      <c r="M447" s="298"/>
      <c r="N447" s="96"/>
      <c r="P447" s="286"/>
      <c r="Q447" s="286"/>
      <c r="R447" s="286"/>
      <c r="S447" s="97"/>
      <c r="U447" s="265"/>
      <c r="AZ447" s="100"/>
      <c r="BA447" s="100"/>
      <c r="BB447" s="100"/>
      <c r="BC447" s="100"/>
      <c r="BD447" s="100"/>
      <c r="BE447" s="100"/>
      <c r="BF447" s="100"/>
      <c r="BG447" s="100"/>
    </row>
    <row r="448" spans="5:59" s="95" customFormat="1" ht="12.75" customHeight="1" x14ac:dyDescent="0.15">
      <c r="E448" s="98"/>
      <c r="F448" s="99"/>
      <c r="I448" s="265"/>
      <c r="M448" s="298"/>
      <c r="N448" s="96"/>
      <c r="P448" s="286"/>
      <c r="Q448" s="286"/>
      <c r="R448" s="286"/>
      <c r="S448" s="97"/>
      <c r="U448" s="265"/>
      <c r="AZ448" s="100"/>
      <c r="BA448" s="100"/>
      <c r="BB448" s="100"/>
      <c r="BC448" s="100"/>
      <c r="BD448" s="100"/>
      <c r="BE448" s="100"/>
      <c r="BF448" s="100"/>
      <c r="BG448" s="100"/>
    </row>
    <row r="449" spans="5:59" s="95" customFormat="1" ht="12.75" customHeight="1" x14ac:dyDescent="0.15">
      <c r="E449" s="98"/>
      <c r="F449" s="99"/>
      <c r="I449" s="265"/>
      <c r="M449" s="298"/>
      <c r="N449" s="96"/>
      <c r="P449" s="286"/>
      <c r="Q449" s="286"/>
      <c r="R449" s="286"/>
      <c r="S449" s="97"/>
      <c r="U449" s="265"/>
      <c r="AZ449" s="100"/>
      <c r="BA449" s="100"/>
      <c r="BB449" s="100"/>
      <c r="BC449" s="100"/>
      <c r="BD449" s="100"/>
      <c r="BE449" s="100"/>
      <c r="BF449" s="100"/>
      <c r="BG449" s="100"/>
    </row>
    <row r="450" spans="5:59" s="95" customFormat="1" ht="12.75" customHeight="1" x14ac:dyDescent="0.15">
      <c r="E450" s="98"/>
      <c r="F450" s="99"/>
      <c r="I450" s="265"/>
      <c r="M450" s="298"/>
      <c r="N450" s="96"/>
      <c r="P450" s="286"/>
      <c r="Q450" s="286"/>
      <c r="R450" s="286"/>
      <c r="S450" s="97"/>
      <c r="U450" s="265"/>
      <c r="AZ450" s="100"/>
      <c r="BA450" s="100"/>
      <c r="BB450" s="100"/>
      <c r="BC450" s="100"/>
      <c r="BD450" s="100"/>
      <c r="BE450" s="100"/>
      <c r="BF450" s="100"/>
      <c r="BG450" s="100"/>
    </row>
    <row r="451" spans="5:59" s="95" customFormat="1" ht="12.75" customHeight="1" x14ac:dyDescent="0.15">
      <c r="E451" s="98"/>
      <c r="F451" s="99"/>
      <c r="I451" s="265"/>
      <c r="M451" s="298"/>
      <c r="N451" s="96"/>
      <c r="P451" s="286"/>
      <c r="Q451" s="286"/>
      <c r="R451" s="286"/>
      <c r="S451" s="97"/>
      <c r="U451" s="265"/>
      <c r="AZ451" s="100"/>
      <c r="BA451" s="100"/>
      <c r="BB451" s="100"/>
      <c r="BC451" s="100"/>
      <c r="BD451" s="100"/>
      <c r="BE451" s="100"/>
      <c r="BF451" s="100"/>
      <c r="BG451" s="100"/>
    </row>
    <row r="452" spans="5:59" s="95" customFormat="1" ht="12.75" customHeight="1" x14ac:dyDescent="0.15">
      <c r="E452" s="98"/>
      <c r="F452" s="99"/>
      <c r="I452" s="265"/>
      <c r="M452" s="298"/>
      <c r="N452" s="96"/>
      <c r="P452" s="286"/>
      <c r="Q452" s="286"/>
      <c r="R452" s="286"/>
      <c r="S452" s="97"/>
      <c r="U452" s="265"/>
      <c r="AZ452" s="100"/>
      <c r="BA452" s="100"/>
      <c r="BB452" s="100"/>
      <c r="BC452" s="100"/>
      <c r="BD452" s="100"/>
      <c r="BE452" s="100"/>
      <c r="BF452" s="100"/>
      <c r="BG452" s="100"/>
    </row>
    <row r="453" spans="5:59" s="95" customFormat="1" ht="12.75" customHeight="1" x14ac:dyDescent="0.15">
      <c r="E453" s="98"/>
      <c r="F453" s="99"/>
      <c r="I453" s="265"/>
      <c r="M453" s="298"/>
      <c r="N453" s="96"/>
      <c r="P453" s="286"/>
      <c r="Q453" s="286"/>
      <c r="R453" s="286"/>
      <c r="S453" s="97"/>
      <c r="U453" s="265"/>
      <c r="AZ453" s="100"/>
      <c r="BA453" s="100"/>
      <c r="BB453" s="100"/>
      <c r="BC453" s="100"/>
      <c r="BD453" s="100"/>
      <c r="BE453" s="100"/>
      <c r="BF453" s="100"/>
      <c r="BG453" s="100"/>
    </row>
    <row r="454" spans="5:59" s="95" customFormat="1" ht="12.75" customHeight="1" x14ac:dyDescent="0.15">
      <c r="E454" s="98"/>
      <c r="F454" s="99"/>
      <c r="I454" s="265"/>
      <c r="M454" s="298"/>
      <c r="N454" s="96"/>
      <c r="P454" s="286"/>
      <c r="Q454" s="286"/>
      <c r="R454" s="286"/>
      <c r="S454" s="97"/>
      <c r="U454" s="265"/>
      <c r="AZ454" s="100"/>
      <c r="BA454" s="100"/>
      <c r="BB454" s="100"/>
      <c r="BC454" s="100"/>
      <c r="BD454" s="100"/>
      <c r="BE454" s="100"/>
      <c r="BF454" s="100"/>
      <c r="BG454" s="100"/>
    </row>
    <row r="455" spans="5:59" s="95" customFormat="1" ht="12.75" customHeight="1" x14ac:dyDescent="0.15">
      <c r="E455" s="98"/>
      <c r="F455" s="99"/>
      <c r="I455" s="265"/>
      <c r="M455" s="298"/>
      <c r="N455" s="96"/>
      <c r="P455" s="286"/>
      <c r="Q455" s="286"/>
      <c r="R455" s="286"/>
      <c r="S455" s="97"/>
      <c r="U455" s="265"/>
      <c r="AZ455" s="100"/>
      <c r="BA455" s="100"/>
      <c r="BB455" s="100"/>
      <c r="BC455" s="100"/>
      <c r="BD455" s="100"/>
      <c r="BE455" s="100"/>
      <c r="BF455" s="100"/>
      <c r="BG455" s="100"/>
    </row>
    <row r="456" spans="5:59" s="95" customFormat="1" ht="12.75" customHeight="1" x14ac:dyDescent="0.15">
      <c r="E456" s="98"/>
      <c r="F456" s="99"/>
      <c r="I456" s="265"/>
      <c r="M456" s="298"/>
      <c r="N456" s="96"/>
      <c r="P456" s="286"/>
      <c r="Q456" s="286"/>
      <c r="R456" s="286"/>
      <c r="S456" s="97"/>
      <c r="U456" s="265"/>
      <c r="AZ456" s="100"/>
      <c r="BA456" s="100"/>
      <c r="BB456" s="100"/>
      <c r="BC456" s="100"/>
      <c r="BD456" s="100"/>
      <c r="BE456" s="100"/>
      <c r="BF456" s="100"/>
      <c r="BG456" s="100"/>
    </row>
    <row r="457" spans="5:59" s="95" customFormat="1" ht="12.75" customHeight="1" x14ac:dyDescent="0.15">
      <c r="E457" s="98"/>
      <c r="F457" s="99"/>
      <c r="I457" s="265"/>
      <c r="M457" s="298"/>
      <c r="N457" s="96"/>
      <c r="P457" s="286"/>
      <c r="Q457" s="286"/>
      <c r="R457" s="286"/>
      <c r="S457" s="97"/>
      <c r="U457" s="265"/>
      <c r="AZ457" s="100"/>
      <c r="BA457" s="100"/>
      <c r="BB457" s="100"/>
      <c r="BC457" s="100"/>
      <c r="BD457" s="100"/>
      <c r="BE457" s="100"/>
      <c r="BF457" s="100"/>
      <c r="BG457" s="100"/>
    </row>
    <row r="458" spans="5:59" s="95" customFormat="1" ht="12.75" customHeight="1" x14ac:dyDescent="0.15">
      <c r="E458" s="98"/>
      <c r="F458" s="99"/>
      <c r="I458" s="265"/>
      <c r="M458" s="298"/>
      <c r="N458" s="96"/>
      <c r="P458" s="286"/>
      <c r="Q458" s="286"/>
      <c r="R458" s="286"/>
      <c r="S458" s="97"/>
      <c r="U458" s="265"/>
      <c r="AZ458" s="100"/>
      <c r="BA458" s="100"/>
      <c r="BB458" s="100"/>
      <c r="BC458" s="100"/>
      <c r="BD458" s="100"/>
      <c r="BE458" s="100"/>
      <c r="BF458" s="100"/>
      <c r="BG458" s="100"/>
    </row>
    <row r="459" spans="5:59" s="95" customFormat="1" ht="12.75" customHeight="1" x14ac:dyDescent="0.15">
      <c r="E459" s="98"/>
      <c r="F459" s="99"/>
      <c r="I459" s="265"/>
      <c r="M459" s="298"/>
      <c r="N459" s="96"/>
      <c r="P459" s="286"/>
      <c r="Q459" s="286"/>
      <c r="R459" s="286"/>
      <c r="S459" s="97"/>
      <c r="U459" s="265"/>
      <c r="AZ459" s="100"/>
      <c r="BA459" s="100"/>
      <c r="BB459" s="100"/>
      <c r="BC459" s="100"/>
      <c r="BD459" s="100"/>
      <c r="BE459" s="100"/>
      <c r="BF459" s="100"/>
      <c r="BG459" s="100"/>
    </row>
    <row r="460" spans="5:59" s="95" customFormat="1" ht="12.75" customHeight="1" x14ac:dyDescent="0.15">
      <c r="E460" s="98"/>
      <c r="F460" s="99"/>
      <c r="I460" s="265"/>
      <c r="M460" s="298"/>
      <c r="N460" s="96"/>
      <c r="P460" s="286"/>
      <c r="Q460" s="286"/>
      <c r="R460" s="286"/>
      <c r="S460" s="97"/>
      <c r="U460" s="265"/>
      <c r="AZ460" s="100"/>
      <c r="BA460" s="100"/>
      <c r="BB460" s="100"/>
      <c r="BC460" s="100"/>
      <c r="BD460" s="100"/>
      <c r="BE460" s="100"/>
      <c r="BF460" s="100"/>
      <c r="BG460" s="100"/>
    </row>
    <row r="461" spans="5:59" s="95" customFormat="1" ht="12.75" customHeight="1" x14ac:dyDescent="0.15">
      <c r="E461" s="98"/>
      <c r="F461" s="99"/>
      <c r="I461" s="265"/>
      <c r="M461" s="298"/>
      <c r="N461" s="96"/>
      <c r="P461" s="286"/>
      <c r="Q461" s="286"/>
      <c r="R461" s="286"/>
      <c r="S461" s="97"/>
      <c r="U461" s="265"/>
      <c r="AZ461" s="100"/>
      <c r="BA461" s="100"/>
      <c r="BB461" s="100"/>
      <c r="BC461" s="100"/>
      <c r="BD461" s="100"/>
      <c r="BE461" s="100"/>
      <c r="BF461" s="100"/>
      <c r="BG461" s="100"/>
    </row>
    <row r="462" spans="5:59" s="95" customFormat="1" ht="12.75" customHeight="1" x14ac:dyDescent="0.15">
      <c r="E462" s="98"/>
      <c r="F462" s="99"/>
      <c r="I462" s="265"/>
      <c r="M462" s="298"/>
      <c r="N462" s="96"/>
      <c r="P462" s="286"/>
      <c r="Q462" s="286"/>
      <c r="R462" s="286"/>
      <c r="S462" s="97"/>
      <c r="U462" s="265"/>
      <c r="AZ462" s="100"/>
      <c r="BA462" s="100"/>
      <c r="BB462" s="100"/>
      <c r="BC462" s="100"/>
      <c r="BD462" s="100"/>
      <c r="BE462" s="100"/>
      <c r="BF462" s="100"/>
      <c r="BG462" s="100"/>
    </row>
    <row r="463" spans="5:59" s="95" customFormat="1" ht="12.75" customHeight="1" x14ac:dyDescent="0.15">
      <c r="E463" s="98"/>
      <c r="F463" s="99"/>
      <c r="I463" s="265"/>
      <c r="M463" s="298"/>
      <c r="N463" s="96"/>
      <c r="P463" s="286"/>
      <c r="Q463" s="286"/>
      <c r="R463" s="286"/>
      <c r="S463" s="97"/>
      <c r="U463" s="265"/>
      <c r="AZ463" s="100"/>
      <c r="BA463" s="100"/>
      <c r="BB463" s="100"/>
      <c r="BC463" s="100"/>
      <c r="BD463" s="100"/>
      <c r="BE463" s="100"/>
      <c r="BF463" s="100"/>
      <c r="BG463" s="100"/>
    </row>
    <row r="464" spans="5:59" s="95" customFormat="1" ht="12.75" customHeight="1" x14ac:dyDescent="0.15">
      <c r="E464" s="98"/>
      <c r="F464" s="99"/>
      <c r="I464" s="265"/>
      <c r="M464" s="298"/>
      <c r="N464" s="96"/>
      <c r="P464" s="286"/>
      <c r="Q464" s="286"/>
      <c r="R464" s="286"/>
      <c r="S464" s="97"/>
      <c r="U464" s="265"/>
      <c r="AZ464" s="100"/>
      <c r="BA464" s="100"/>
      <c r="BB464" s="100"/>
      <c r="BC464" s="100"/>
      <c r="BD464" s="100"/>
      <c r="BE464" s="100"/>
      <c r="BF464" s="100"/>
      <c r="BG464" s="100"/>
    </row>
    <row r="465" spans="5:59" s="95" customFormat="1" ht="12.75" customHeight="1" x14ac:dyDescent="0.15">
      <c r="E465" s="98"/>
      <c r="F465" s="99"/>
      <c r="I465" s="265"/>
      <c r="M465" s="298"/>
      <c r="N465" s="96"/>
      <c r="P465" s="286"/>
      <c r="Q465" s="286"/>
      <c r="R465" s="286"/>
      <c r="S465" s="97"/>
      <c r="U465" s="265"/>
      <c r="AZ465" s="100"/>
      <c r="BA465" s="100"/>
      <c r="BB465" s="100"/>
      <c r="BC465" s="100"/>
      <c r="BD465" s="100"/>
      <c r="BE465" s="100"/>
      <c r="BF465" s="100"/>
      <c r="BG465" s="100"/>
    </row>
    <row r="466" spans="5:59" s="95" customFormat="1" ht="12.75" customHeight="1" x14ac:dyDescent="0.15">
      <c r="E466" s="98"/>
      <c r="F466" s="99"/>
      <c r="I466" s="265"/>
      <c r="M466" s="298"/>
      <c r="N466" s="96"/>
      <c r="P466" s="286"/>
      <c r="Q466" s="286"/>
      <c r="R466" s="286"/>
      <c r="S466" s="97"/>
      <c r="U466" s="265"/>
      <c r="AZ466" s="100"/>
      <c r="BA466" s="100"/>
      <c r="BB466" s="100"/>
      <c r="BC466" s="100"/>
      <c r="BD466" s="100"/>
      <c r="BE466" s="100"/>
      <c r="BF466" s="100"/>
      <c r="BG466" s="100"/>
    </row>
    <row r="467" spans="5:59" s="95" customFormat="1" ht="12.75" customHeight="1" x14ac:dyDescent="0.15">
      <c r="E467" s="98"/>
      <c r="F467" s="99"/>
      <c r="I467" s="265"/>
      <c r="M467" s="298"/>
      <c r="N467" s="96"/>
      <c r="P467" s="286"/>
      <c r="Q467" s="286"/>
      <c r="R467" s="286"/>
      <c r="S467" s="97"/>
      <c r="U467" s="265"/>
      <c r="AZ467" s="100"/>
      <c r="BA467" s="100"/>
      <c r="BB467" s="100"/>
      <c r="BC467" s="100"/>
      <c r="BD467" s="100"/>
      <c r="BE467" s="100"/>
      <c r="BF467" s="100"/>
      <c r="BG467" s="100"/>
    </row>
    <row r="468" spans="5:59" s="95" customFormat="1" ht="12.75" customHeight="1" x14ac:dyDescent="0.15">
      <c r="E468" s="98"/>
      <c r="F468" s="99"/>
      <c r="I468" s="265"/>
      <c r="M468" s="298"/>
      <c r="N468" s="96"/>
      <c r="P468" s="286"/>
      <c r="Q468" s="286"/>
      <c r="R468" s="286"/>
      <c r="S468" s="97"/>
      <c r="U468" s="265"/>
      <c r="AZ468" s="100"/>
      <c r="BA468" s="100"/>
      <c r="BB468" s="100"/>
      <c r="BC468" s="100"/>
      <c r="BD468" s="100"/>
      <c r="BE468" s="100"/>
      <c r="BF468" s="100"/>
      <c r="BG468" s="100"/>
    </row>
    <row r="469" spans="5:59" s="95" customFormat="1" ht="12.75" customHeight="1" x14ac:dyDescent="0.15">
      <c r="E469" s="98"/>
      <c r="F469" s="99"/>
      <c r="I469" s="265"/>
      <c r="M469" s="298"/>
      <c r="N469" s="96"/>
      <c r="P469" s="286"/>
      <c r="Q469" s="286"/>
      <c r="R469" s="286"/>
      <c r="S469" s="97"/>
      <c r="U469" s="265"/>
      <c r="AZ469" s="100"/>
      <c r="BA469" s="100"/>
      <c r="BB469" s="100"/>
      <c r="BC469" s="100"/>
      <c r="BD469" s="100"/>
      <c r="BE469" s="100"/>
      <c r="BF469" s="100"/>
      <c r="BG469" s="100"/>
    </row>
    <row r="470" spans="5:59" s="95" customFormat="1" ht="12.75" customHeight="1" x14ac:dyDescent="0.15">
      <c r="E470" s="98"/>
      <c r="F470" s="99"/>
      <c r="I470" s="265"/>
      <c r="M470" s="298"/>
      <c r="N470" s="96"/>
      <c r="P470" s="286"/>
      <c r="Q470" s="286"/>
      <c r="R470" s="286"/>
      <c r="S470" s="97"/>
      <c r="U470" s="265"/>
      <c r="AZ470" s="100"/>
      <c r="BA470" s="100"/>
      <c r="BB470" s="100"/>
      <c r="BC470" s="100"/>
      <c r="BD470" s="100"/>
      <c r="BE470" s="100"/>
      <c r="BF470" s="100"/>
      <c r="BG470" s="100"/>
    </row>
    <row r="471" spans="5:59" s="95" customFormat="1" ht="12.75" customHeight="1" x14ac:dyDescent="0.15">
      <c r="E471" s="98"/>
      <c r="F471" s="99"/>
      <c r="I471" s="265"/>
      <c r="M471" s="298"/>
      <c r="N471" s="96"/>
      <c r="P471" s="286"/>
      <c r="Q471" s="286"/>
      <c r="R471" s="286"/>
      <c r="S471" s="97"/>
      <c r="U471" s="265"/>
      <c r="AZ471" s="100"/>
      <c r="BA471" s="100"/>
      <c r="BB471" s="100"/>
      <c r="BC471" s="100"/>
      <c r="BD471" s="100"/>
      <c r="BE471" s="100"/>
      <c r="BF471" s="100"/>
      <c r="BG471" s="100"/>
    </row>
    <row r="472" spans="5:59" s="95" customFormat="1" ht="12.75" customHeight="1" x14ac:dyDescent="0.15">
      <c r="E472" s="98"/>
      <c r="F472" s="99"/>
      <c r="I472" s="265"/>
      <c r="M472" s="298"/>
      <c r="N472" s="96"/>
      <c r="P472" s="286"/>
      <c r="Q472" s="286"/>
      <c r="R472" s="286"/>
      <c r="S472" s="97"/>
      <c r="U472" s="265"/>
      <c r="AZ472" s="100"/>
      <c r="BA472" s="100"/>
      <c r="BB472" s="100"/>
      <c r="BC472" s="100"/>
      <c r="BD472" s="100"/>
      <c r="BE472" s="100"/>
      <c r="BF472" s="100"/>
      <c r="BG472" s="100"/>
    </row>
    <row r="473" spans="5:59" s="95" customFormat="1" ht="12.75" customHeight="1" x14ac:dyDescent="0.15">
      <c r="E473" s="98"/>
      <c r="F473" s="99"/>
      <c r="I473" s="265"/>
      <c r="M473" s="298"/>
      <c r="N473" s="96"/>
      <c r="P473" s="286"/>
      <c r="Q473" s="286"/>
      <c r="R473" s="286"/>
      <c r="S473" s="97"/>
      <c r="U473" s="265"/>
      <c r="AZ473" s="100"/>
      <c r="BA473" s="100"/>
      <c r="BB473" s="100"/>
      <c r="BC473" s="100"/>
      <c r="BD473" s="100"/>
      <c r="BE473" s="100"/>
      <c r="BF473" s="100"/>
      <c r="BG473" s="100"/>
    </row>
    <row r="474" spans="5:59" s="95" customFormat="1" ht="12.75" customHeight="1" x14ac:dyDescent="0.15">
      <c r="E474" s="98"/>
      <c r="F474" s="99"/>
      <c r="I474" s="265"/>
      <c r="M474" s="298"/>
      <c r="N474" s="96"/>
      <c r="P474" s="286"/>
      <c r="Q474" s="286"/>
      <c r="R474" s="286"/>
      <c r="S474" s="97"/>
      <c r="U474" s="265"/>
      <c r="AZ474" s="100"/>
      <c r="BA474" s="100"/>
      <c r="BB474" s="100"/>
      <c r="BC474" s="100"/>
      <c r="BD474" s="100"/>
      <c r="BE474" s="100"/>
      <c r="BF474" s="100"/>
      <c r="BG474" s="100"/>
    </row>
    <row r="475" spans="5:59" s="95" customFormat="1" ht="12.75" customHeight="1" x14ac:dyDescent="0.15">
      <c r="E475" s="98"/>
      <c r="F475" s="99"/>
      <c r="I475" s="265"/>
      <c r="M475" s="298"/>
      <c r="N475" s="96"/>
      <c r="P475" s="286"/>
      <c r="Q475" s="286"/>
      <c r="R475" s="286"/>
      <c r="S475" s="97"/>
      <c r="U475" s="265"/>
      <c r="AZ475" s="100"/>
      <c r="BA475" s="100"/>
      <c r="BB475" s="100"/>
      <c r="BC475" s="100"/>
      <c r="BD475" s="100"/>
      <c r="BE475" s="100"/>
      <c r="BF475" s="100"/>
      <c r="BG475" s="100"/>
    </row>
    <row r="476" spans="5:59" s="95" customFormat="1" ht="12.75" customHeight="1" x14ac:dyDescent="0.15">
      <c r="E476" s="98"/>
      <c r="F476" s="99"/>
      <c r="I476" s="265"/>
      <c r="M476" s="298"/>
      <c r="N476" s="96"/>
      <c r="P476" s="286"/>
      <c r="Q476" s="286"/>
      <c r="R476" s="286"/>
      <c r="S476" s="97"/>
      <c r="U476" s="265"/>
      <c r="AZ476" s="100"/>
      <c r="BA476" s="100"/>
      <c r="BB476" s="100"/>
      <c r="BC476" s="100"/>
      <c r="BD476" s="100"/>
      <c r="BE476" s="100"/>
      <c r="BF476" s="100"/>
      <c r="BG476" s="100"/>
    </row>
    <row r="477" spans="5:59" s="95" customFormat="1" ht="12.75" customHeight="1" x14ac:dyDescent="0.15">
      <c r="E477" s="98"/>
      <c r="F477" s="99"/>
      <c r="I477" s="265"/>
      <c r="M477" s="298"/>
      <c r="N477" s="96"/>
      <c r="P477" s="286"/>
      <c r="Q477" s="286"/>
      <c r="R477" s="286"/>
      <c r="S477" s="97"/>
      <c r="U477" s="265"/>
      <c r="AZ477" s="100"/>
      <c r="BA477" s="100"/>
      <c r="BB477" s="100"/>
      <c r="BC477" s="100"/>
      <c r="BD477" s="100"/>
      <c r="BE477" s="100"/>
      <c r="BF477" s="100"/>
      <c r="BG477" s="100"/>
    </row>
    <row r="478" spans="5:59" s="95" customFormat="1" ht="12.75" customHeight="1" x14ac:dyDescent="0.15">
      <c r="E478" s="98"/>
      <c r="F478" s="99"/>
      <c r="I478" s="265"/>
      <c r="M478" s="298"/>
      <c r="N478" s="96"/>
      <c r="P478" s="286"/>
      <c r="Q478" s="286"/>
      <c r="R478" s="286"/>
      <c r="S478" s="97"/>
      <c r="U478" s="265"/>
      <c r="AZ478" s="100"/>
      <c r="BA478" s="100"/>
      <c r="BB478" s="100"/>
      <c r="BC478" s="100"/>
      <c r="BD478" s="100"/>
      <c r="BE478" s="100"/>
      <c r="BF478" s="100"/>
      <c r="BG478" s="100"/>
    </row>
    <row r="479" spans="5:59" s="95" customFormat="1" ht="12.75" customHeight="1" x14ac:dyDescent="0.15">
      <c r="E479" s="98"/>
      <c r="F479" s="99"/>
      <c r="I479" s="265"/>
      <c r="M479" s="298"/>
      <c r="N479" s="96"/>
      <c r="P479" s="286"/>
      <c r="Q479" s="286"/>
      <c r="R479" s="286"/>
      <c r="S479" s="97"/>
      <c r="U479" s="265"/>
      <c r="AZ479" s="100"/>
      <c r="BA479" s="100"/>
      <c r="BB479" s="100"/>
      <c r="BC479" s="100"/>
      <c r="BD479" s="100"/>
      <c r="BE479" s="100"/>
      <c r="BF479" s="100"/>
      <c r="BG479" s="100"/>
    </row>
    <row r="480" spans="5:59" s="95" customFormat="1" ht="12.75" customHeight="1" x14ac:dyDescent="0.15">
      <c r="E480" s="98"/>
      <c r="F480" s="99"/>
      <c r="I480" s="265"/>
      <c r="M480" s="298"/>
      <c r="N480" s="96"/>
      <c r="P480" s="286"/>
      <c r="Q480" s="286"/>
      <c r="R480" s="286"/>
      <c r="S480" s="97"/>
      <c r="U480" s="265"/>
      <c r="AZ480" s="100"/>
      <c r="BA480" s="100"/>
      <c r="BB480" s="100"/>
      <c r="BC480" s="100"/>
      <c r="BD480" s="100"/>
      <c r="BE480" s="100"/>
      <c r="BF480" s="100"/>
      <c r="BG480" s="100"/>
    </row>
    <row r="481" spans="5:59" s="95" customFormat="1" ht="12.75" customHeight="1" x14ac:dyDescent="0.15">
      <c r="E481" s="98"/>
      <c r="F481" s="99"/>
      <c r="I481" s="265"/>
      <c r="M481" s="298"/>
      <c r="N481" s="96"/>
      <c r="P481" s="286"/>
      <c r="Q481" s="286"/>
      <c r="R481" s="286"/>
      <c r="S481" s="97"/>
      <c r="U481" s="265"/>
      <c r="AZ481" s="100"/>
      <c r="BA481" s="100"/>
      <c r="BB481" s="100"/>
      <c r="BC481" s="100"/>
      <c r="BD481" s="100"/>
      <c r="BE481" s="100"/>
      <c r="BF481" s="100"/>
      <c r="BG481" s="100"/>
    </row>
    <row r="482" spans="5:59" s="95" customFormat="1" ht="12.75" customHeight="1" x14ac:dyDescent="0.15">
      <c r="E482" s="98"/>
      <c r="F482" s="99"/>
      <c r="I482" s="265"/>
      <c r="M482" s="298"/>
      <c r="N482" s="96"/>
      <c r="P482" s="286"/>
      <c r="Q482" s="286"/>
      <c r="R482" s="286"/>
      <c r="S482" s="97"/>
      <c r="U482" s="265"/>
      <c r="AZ482" s="100"/>
      <c r="BA482" s="100"/>
      <c r="BB482" s="100"/>
      <c r="BC482" s="100"/>
      <c r="BD482" s="100"/>
      <c r="BE482" s="100"/>
      <c r="BF482" s="100"/>
      <c r="BG482" s="100"/>
    </row>
    <row r="483" spans="5:59" s="95" customFormat="1" ht="12.75" customHeight="1" x14ac:dyDescent="0.15">
      <c r="E483" s="98"/>
      <c r="F483" s="99"/>
      <c r="I483" s="265"/>
      <c r="M483" s="298"/>
      <c r="N483" s="96"/>
      <c r="P483" s="286"/>
      <c r="Q483" s="286"/>
      <c r="R483" s="286"/>
      <c r="S483" s="97"/>
      <c r="U483" s="265"/>
      <c r="AZ483" s="100"/>
      <c r="BA483" s="100"/>
      <c r="BB483" s="100"/>
      <c r="BC483" s="100"/>
      <c r="BD483" s="100"/>
      <c r="BE483" s="100"/>
      <c r="BF483" s="100"/>
      <c r="BG483" s="100"/>
    </row>
    <row r="484" spans="5:59" s="95" customFormat="1" ht="12.75" customHeight="1" x14ac:dyDescent="0.15">
      <c r="E484" s="98"/>
      <c r="F484" s="99"/>
      <c r="I484" s="265"/>
      <c r="M484" s="298"/>
      <c r="N484" s="96"/>
      <c r="P484" s="286"/>
      <c r="Q484" s="286"/>
      <c r="R484" s="286"/>
      <c r="S484" s="97"/>
      <c r="U484" s="265"/>
      <c r="AZ484" s="100"/>
      <c r="BA484" s="100"/>
      <c r="BB484" s="100"/>
      <c r="BC484" s="100"/>
      <c r="BD484" s="100"/>
      <c r="BE484" s="100"/>
      <c r="BF484" s="100"/>
      <c r="BG484" s="100"/>
    </row>
    <row r="485" spans="5:59" s="95" customFormat="1" ht="12.75" customHeight="1" x14ac:dyDescent="0.15">
      <c r="E485" s="98"/>
      <c r="F485" s="99"/>
      <c r="I485" s="265"/>
      <c r="M485" s="298"/>
      <c r="N485" s="96"/>
      <c r="P485" s="286"/>
      <c r="Q485" s="286"/>
      <c r="R485" s="286"/>
      <c r="S485" s="97"/>
      <c r="U485" s="265"/>
      <c r="AZ485" s="100"/>
      <c r="BA485" s="100"/>
      <c r="BB485" s="100"/>
      <c r="BC485" s="100"/>
      <c r="BD485" s="100"/>
      <c r="BE485" s="100"/>
      <c r="BF485" s="100"/>
      <c r="BG485" s="100"/>
    </row>
    <row r="486" spans="5:59" s="95" customFormat="1" ht="12.75" customHeight="1" x14ac:dyDescent="0.15">
      <c r="E486" s="98"/>
      <c r="F486" s="99"/>
      <c r="I486" s="265"/>
      <c r="M486" s="298"/>
      <c r="N486" s="96"/>
      <c r="P486" s="286"/>
      <c r="Q486" s="286"/>
      <c r="R486" s="286"/>
      <c r="S486" s="97"/>
      <c r="U486" s="265"/>
      <c r="AZ486" s="100"/>
      <c r="BA486" s="100"/>
      <c r="BB486" s="100"/>
      <c r="BC486" s="100"/>
      <c r="BD486" s="100"/>
      <c r="BE486" s="100"/>
      <c r="BF486" s="100"/>
      <c r="BG486" s="100"/>
    </row>
    <row r="487" spans="5:59" s="95" customFormat="1" ht="12.75" customHeight="1" x14ac:dyDescent="0.15">
      <c r="E487" s="98"/>
      <c r="F487" s="99"/>
      <c r="I487" s="265"/>
      <c r="M487" s="298"/>
      <c r="N487" s="96"/>
      <c r="P487" s="286"/>
      <c r="Q487" s="286"/>
      <c r="R487" s="286"/>
      <c r="S487" s="97"/>
      <c r="U487" s="265"/>
      <c r="AZ487" s="100"/>
      <c r="BA487" s="100"/>
      <c r="BB487" s="100"/>
      <c r="BC487" s="100"/>
      <c r="BD487" s="100"/>
      <c r="BE487" s="100"/>
      <c r="BF487" s="100"/>
      <c r="BG487" s="100"/>
    </row>
    <row r="488" spans="5:59" s="95" customFormat="1" ht="12.75" customHeight="1" x14ac:dyDescent="0.15">
      <c r="E488" s="98"/>
      <c r="F488" s="99"/>
      <c r="I488" s="265"/>
      <c r="M488" s="298"/>
      <c r="N488" s="96"/>
      <c r="P488" s="286"/>
      <c r="Q488" s="286"/>
      <c r="R488" s="286"/>
      <c r="S488" s="97"/>
      <c r="U488" s="265"/>
      <c r="AZ488" s="100"/>
      <c r="BA488" s="100"/>
      <c r="BB488" s="100"/>
      <c r="BC488" s="100"/>
      <c r="BD488" s="100"/>
      <c r="BE488" s="100"/>
      <c r="BF488" s="100"/>
      <c r="BG488" s="100"/>
    </row>
    <row r="489" spans="5:59" s="95" customFormat="1" ht="12.75" customHeight="1" x14ac:dyDescent="0.15">
      <c r="E489" s="98"/>
      <c r="F489" s="99"/>
      <c r="I489" s="265"/>
      <c r="M489" s="298"/>
      <c r="N489" s="96"/>
      <c r="P489" s="286"/>
      <c r="Q489" s="286"/>
      <c r="R489" s="286"/>
      <c r="S489" s="97"/>
      <c r="U489" s="265"/>
      <c r="AZ489" s="100"/>
      <c r="BA489" s="100"/>
      <c r="BB489" s="100"/>
      <c r="BC489" s="100"/>
      <c r="BD489" s="100"/>
      <c r="BE489" s="100"/>
      <c r="BF489" s="100"/>
      <c r="BG489" s="100"/>
    </row>
    <row r="490" spans="5:59" s="95" customFormat="1" ht="12.75" customHeight="1" x14ac:dyDescent="0.15">
      <c r="E490" s="98"/>
      <c r="F490" s="99"/>
      <c r="I490" s="265"/>
      <c r="M490" s="298"/>
      <c r="N490" s="96"/>
      <c r="P490" s="286"/>
      <c r="Q490" s="286"/>
      <c r="R490" s="286"/>
      <c r="S490" s="97"/>
      <c r="U490" s="265"/>
      <c r="AZ490" s="100"/>
      <c r="BA490" s="100"/>
      <c r="BB490" s="100"/>
      <c r="BC490" s="100"/>
      <c r="BD490" s="100"/>
      <c r="BE490" s="100"/>
      <c r="BF490" s="100"/>
      <c r="BG490" s="100"/>
    </row>
    <row r="491" spans="5:59" s="95" customFormat="1" ht="12.75" customHeight="1" x14ac:dyDescent="0.15">
      <c r="E491" s="98"/>
      <c r="F491" s="99"/>
      <c r="I491" s="265"/>
      <c r="M491" s="298"/>
      <c r="N491" s="96"/>
      <c r="P491" s="286"/>
      <c r="Q491" s="286"/>
      <c r="R491" s="286"/>
      <c r="S491" s="97"/>
      <c r="U491" s="265"/>
      <c r="AZ491" s="100"/>
      <c r="BA491" s="100"/>
      <c r="BB491" s="100"/>
      <c r="BC491" s="100"/>
      <c r="BD491" s="100"/>
      <c r="BE491" s="100"/>
      <c r="BF491" s="100"/>
      <c r="BG491" s="100"/>
    </row>
    <row r="492" spans="5:59" s="95" customFormat="1" ht="12.75" customHeight="1" x14ac:dyDescent="0.15">
      <c r="E492" s="98"/>
      <c r="F492" s="99"/>
      <c r="I492" s="265"/>
      <c r="M492" s="298"/>
      <c r="N492" s="96"/>
      <c r="P492" s="286"/>
      <c r="Q492" s="286"/>
      <c r="R492" s="286"/>
      <c r="S492" s="97"/>
      <c r="U492" s="265"/>
      <c r="AZ492" s="100"/>
      <c r="BA492" s="100"/>
      <c r="BB492" s="100"/>
      <c r="BC492" s="100"/>
      <c r="BD492" s="100"/>
      <c r="BE492" s="100"/>
      <c r="BF492" s="100"/>
      <c r="BG492" s="100"/>
    </row>
    <row r="493" spans="5:59" s="95" customFormat="1" ht="12.75" customHeight="1" x14ac:dyDescent="0.15">
      <c r="E493" s="98"/>
      <c r="F493" s="99"/>
      <c r="I493" s="265"/>
      <c r="M493" s="298"/>
      <c r="N493" s="96"/>
      <c r="P493" s="286"/>
      <c r="Q493" s="286"/>
      <c r="R493" s="286"/>
      <c r="S493" s="97"/>
      <c r="U493" s="265"/>
      <c r="AZ493" s="100"/>
      <c r="BA493" s="100"/>
      <c r="BB493" s="100"/>
      <c r="BC493" s="100"/>
      <c r="BD493" s="100"/>
      <c r="BE493" s="100"/>
      <c r="BF493" s="100"/>
      <c r="BG493" s="100"/>
    </row>
    <row r="494" spans="5:59" s="95" customFormat="1" ht="12.75" customHeight="1" x14ac:dyDescent="0.15">
      <c r="E494" s="98"/>
      <c r="F494" s="99"/>
      <c r="I494" s="265"/>
      <c r="M494" s="298"/>
      <c r="N494" s="96"/>
      <c r="P494" s="286"/>
      <c r="Q494" s="286"/>
      <c r="R494" s="286"/>
      <c r="S494" s="97"/>
      <c r="U494" s="265"/>
      <c r="AZ494" s="100"/>
      <c r="BA494" s="100"/>
      <c r="BB494" s="100"/>
      <c r="BC494" s="100"/>
      <c r="BD494" s="100"/>
      <c r="BE494" s="100"/>
      <c r="BF494" s="100"/>
      <c r="BG494" s="100"/>
    </row>
    <row r="495" spans="5:59" s="95" customFormat="1" ht="12.75" customHeight="1" x14ac:dyDescent="0.15">
      <c r="E495" s="98"/>
      <c r="F495" s="99"/>
      <c r="I495" s="265"/>
      <c r="M495" s="298"/>
      <c r="N495" s="96"/>
      <c r="P495" s="286"/>
      <c r="Q495" s="286"/>
      <c r="R495" s="286"/>
      <c r="S495" s="97"/>
      <c r="U495" s="265"/>
      <c r="AZ495" s="100"/>
      <c r="BA495" s="100"/>
      <c r="BB495" s="100"/>
      <c r="BC495" s="100"/>
      <c r="BD495" s="100"/>
      <c r="BE495" s="100"/>
      <c r="BF495" s="100"/>
      <c r="BG495" s="100"/>
    </row>
    <row r="496" spans="5:59" s="95" customFormat="1" ht="12.75" customHeight="1" x14ac:dyDescent="0.15">
      <c r="E496" s="98"/>
      <c r="F496" s="99"/>
      <c r="I496" s="265"/>
      <c r="M496" s="298"/>
      <c r="N496" s="96"/>
      <c r="P496" s="286"/>
      <c r="Q496" s="286"/>
      <c r="R496" s="286"/>
      <c r="S496" s="97"/>
      <c r="U496" s="265"/>
      <c r="AZ496" s="100"/>
      <c r="BA496" s="100"/>
      <c r="BB496" s="100"/>
      <c r="BC496" s="100"/>
      <c r="BD496" s="100"/>
      <c r="BE496" s="100"/>
      <c r="BF496" s="100"/>
      <c r="BG496" s="100"/>
    </row>
    <row r="497" spans="5:59" s="95" customFormat="1" ht="12.75" customHeight="1" x14ac:dyDescent="0.15">
      <c r="E497" s="98"/>
      <c r="F497" s="99"/>
      <c r="I497" s="265"/>
      <c r="M497" s="298"/>
      <c r="N497" s="96"/>
      <c r="P497" s="286"/>
      <c r="Q497" s="286"/>
      <c r="R497" s="286"/>
      <c r="S497" s="97"/>
      <c r="U497" s="265"/>
      <c r="AZ497" s="100"/>
      <c r="BA497" s="100"/>
      <c r="BB497" s="100"/>
      <c r="BC497" s="100"/>
      <c r="BD497" s="100"/>
      <c r="BE497" s="100"/>
      <c r="BF497" s="100"/>
      <c r="BG497" s="100"/>
    </row>
    <row r="498" spans="5:59" s="95" customFormat="1" ht="12.75" customHeight="1" x14ac:dyDescent="0.15">
      <c r="E498" s="98"/>
      <c r="F498" s="99"/>
      <c r="I498" s="265"/>
      <c r="M498" s="298"/>
      <c r="N498" s="96"/>
      <c r="P498" s="286"/>
      <c r="Q498" s="286"/>
      <c r="R498" s="286"/>
      <c r="S498" s="97"/>
      <c r="U498" s="265"/>
      <c r="AZ498" s="100"/>
      <c r="BA498" s="100"/>
      <c r="BB498" s="100"/>
      <c r="BC498" s="100"/>
      <c r="BD498" s="100"/>
      <c r="BE498" s="100"/>
      <c r="BF498" s="100"/>
      <c r="BG498" s="100"/>
    </row>
    <row r="499" spans="5:59" s="95" customFormat="1" ht="12.75" customHeight="1" x14ac:dyDescent="0.15">
      <c r="E499" s="98"/>
      <c r="F499" s="99"/>
      <c r="I499" s="265"/>
      <c r="M499" s="298"/>
      <c r="N499" s="96"/>
      <c r="P499" s="286"/>
      <c r="Q499" s="286"/>
      <c r="R499" s="286"/>
      <c r="S499" s="97"/>
      <c r="U499" s="265"/>
      <c r="AZ499" s="100"/>
      <c r="BA499" s="100"/>
      <c r="BB499" s="100"/>
      <c r="BC499" s="100"/>
      <c r="BD499" s="100"/>
      <c r="BE499" s="100"/>
      <c r="BF499" s="100"/>
      <c r="BG499" s="100"/>
    </row>
    <row r="500" spans="5:59" s="95" customFormat="1" ht="12.75" customHeight="1" x14ac:dyDescent="0.15">
      <c r="E500" s="98"/>
      <c r="F500" s="99"/>
      <c r="I500" s="265"/>
      <c r="M500" s="298"/>
      <c r="N500" s="96"/>
      <c r="P500" s="286"/>
      <c r="Q500" s="286"/>
      <c r="R500" s="286"/>
      <c r="S500" s="97"/>
      <c r="U500" s="265"/>
      <c r="AZ500" s="100"/>
      <c r="BA500" s="100"/>
      <c r="BB500" s="100"/>
      <c r="BC500" s="100"/>
      <c r="BD500" s="100"/>
      <c r="BE500" s="100"/>
      <c r="BF500" s="100"/>
      <c r="BG500" s="100"/>
    </row>
    <row r="501" spans="5:59" s="95" customFormat="1" ht="12.75" customHeight="1" x14ac:dyDescent="0.15">
      <c r="E501" s="98"/>
      <c r="F501" s="99"/>
      <c r="I501" s="265"/>
      <c r="M501" s="298"/>
      <c r="N501" s="96"/>
      <c r="P501" s="286"/>
      <c r="Q501" s="286"/>
      <c r="R501" s="286"/>
      <c r="S501" s="97"/>
      <c r="U501" s="265"/>
      <c r="AZ501" s="100"/>
      <c r="BA501" s="100"/>
      <c r="BB501" s="100"/>
      <c r="BC501" s="100"/>
      <c r="BD501" s="100"/>
      <c r="BE501" s="100"/>
      <c r="BF501" s="100"/>
      <c r="BG501" s="100"/>
    </row>
    <row r="502" spans="5:59" s="95" customFormat="1" ht="12.75" customHeight="1" x14ac:dyDescent="0.15">
      <c r="E502" s="98"/>
      <c r="F502" s="99"/>
      <c r="I502" s="265"/>
      <c r="M502" s="298"/>
      <c r="N502" s="96"/>
      <c r="P502" s="286"/>
      <c r="Q502" s="286"/>
      <c r="R502" s="286"/>
      <c r="S502" s="97"/>
      <c r="U502" s="265"/>
      <c r="AZ502" s="100"/>
      <c r="BA502" s="100"/>
      <c r="BB502" s="100"/>
      <c r="BC502" s="100"/>
      <c r="BD502" s="100"/>
      <c r="BE502" s="100"/>
      <c r="BF502" s="100"/>
      <c r="BG502" s="100"/>
    </row>
    <row r="503" spans="5:59" s="95" customFormat="1" ht="12.75" customHeight="1" x14ac:dyDescent="0.15">
      <c r="E503" s="98"/>
      <c r="F503" s="99"/>
      <c r="I503" s="265"/>
      <c r="M503" s="298"/>
      <c r="N503" s="96"/>
      <c r="P503" s="286"/>
      <c r="Q503" s="286"/>
      <c r="R503" s="286"/>
      <c r="S503" s="97"/>
      <c r="U503" s="265"/>
      <c r="AZ503" s="100"/>
      <c r="BA503" s="100"/>
      <c r="BB503" s="100"/>
      <c r="BC503" s="100"/>
      <c r="BD503" s="100"/>
      <c r="BE503" s="100"/>
      <c r="BF503" s="100"/>
      <c r="BG503" s="100"/>
    </row>
    <row r="504" spans="5:59" s="95" customFormat="1" ht="12.75" customHeight="1" x14ac:dyDescent="0.15">
      <c r="E504" s="98"/>
      <c r="F504" s="99"/>
      <c r="I504" s="265"/>
      <c r="M504" s="298"/>
      <c r="N504" s="96"/>
      <c r="P504" s="286"/>
      <c r="Q504" s="286"/>
      <c r="R504" s="286"/>
      <c r="S504" s="97"/>
      <c r="U504" s="265"/>
      <c r="AZ504" s="100"/>
      <c r="BA504" s="100"/>
      <c r="BB504" s="100"/>
      <c r="BC504" s="100"/>
      <c r="BD504" s="100"/>
      <c r="BE504" s="100"/>
      <c r="BF504" s="100"/>
      <c r="BG504" s="100"/>
    </row>
    <row r="505" spans="5:59" s="95" customFormat="1" ht="12.75" customHeight="1" x14ac:dyDescent="0.15">
      <c r="E505" s="98"/>
      <c r="F505" s="99"/>
      <c r="I505" s="265"/>
      <c r="M505" s="298"/>
      <c r="N505" s="96"/>
      <c r="P505" s="286"/>
      <c r="Q505" s="286"/>
      <c r="R505" s="286"/>
      <c r="S505" s="97"/>
      <c r="U505" s="265"/>
      <c r="AZ505" s="100"/>
      <c r="BA505" s="100"/>
      <c r="BB505" s="100"/>
      <c r="BC505" s="100"/>
      <c r="BD505" s="100"/>
      <c r="BE505" s="100"/>
      <c r="BF505" s="100"/>
      <c r="BG505" s="100"/>
    </row>
    <row r="506" spans="5:59" s="95" customFormat="1" ht="12.75" customHeight="1" x14ac:dyDescent="0.15">
      <c r="E506" s="98"/>
      <c r="F506" s="99"/>
      <c r="I506" s="265"/>
      <c r="M506" s="298"/>
      <c r="N506" s="96"/>
      <c r="P506" s="286"/>
      <c r="Q506" s="286"/>
      <c r="R506" s="286"/>
      <c r="S506" s="97"/>
      <c r="U506" s="265"/>
      <c r="AZ506" s="100"/>
      <c r="BA506" s="100"/>
      <c r="BB506" s="100"/>
      <c r="BC506" s="100"/>
      <c r="BD506" s="100"/>
      <c r="BE506" s="100"/>
      <c r="BF506" s="100"/>
      <c r="BG506" s="100"/>
    </row>
    <row r="507" spans="5:59" s="95" customFormat="1" ht="12.75" customHeight="1" x14ac:dyDescent="0.15">
      <c r="E507" s="98"/>
      <c r="F507" s="99"/>
      <c r="I507" s="265"/>
      <c r="M507" s="298"/>
      <c r="N507" s="96"/>
      <c r="P507" s="286"/>
      <c r="Q507" s="286"/>
      <c r="R507" s="286"/>
      <c r="S507" s="97"/>
      <c r="U507" s="265"/>
      <c r="AZ507" s="100"/>
      <c r="BA507" s="100"/>
      <c r="BB507" s="100"/>
      <c r="BC507" s="100"/>
      <c r="BD507" s="100"/>
      <c r="BE507" s="100"/>
      <c r="BF507" s="100"/>
      <c r="BG507" s="100"/>
    </row>
    <row r="508" spans="5:59" s="95" customFormat="1" ht="12.75" customHeight="1" x14ac:dyDescent="0.15">
      <c r="E508" s="98"/>
      <c r="F508" s="99"/>
      <c r="I508" s="265"/>
      <c r="M508" s="298"/>
      <c r="N508" s="96"/>
      <c r="P508" s="286"/>
      <c r="Q508" s="286"/>
      <c r="R508" s="286"/>
      <c r="S508" s="97"/>
      <c r="U508" s="265"/>
      <c r="AZ508" s="100"/>
      <c r="BA508" s="100"/>
      <c r="BB508" s="100"/>
      <c r="BC508" s="100"/>
      <c r="BD508" s="100"/>
      <c r="BE508" s="100"/>
      <c r="BF508" s="100"/>
      <c r="BG508" s="100"/>
    </row>
    <row r="509" spans="5:59" s="95" customFormat="1" ht="12.75" customHeight="1" x14ac:dyDescent="0.15">
      <c r="E509" s="98"/>
      <c r="F509" s="99"/>
      <c r="I509" s="265"/>
      <c r="M509" s="298"/>
      <c r="N509" s="96"/>
      <c r="P509" s="286"/>
      <c r="Q509" s="286"/>
      <c r="R509" s="286"/>
      <c r="S509" s="97"/>
      <c r="U509" s="265"/>
      <c r="AZ509" s="100"/>
      <c r="BA509" s="100"/>
      <c r="BB509" s="100"/>
      <c r="BC509" s="100"/>
      <c r="BD509" s="100"/>
      <c r="BE509" s="100"/>
      <c r="BF509" s="100"/>
      <c r="BG509" s="100"/>
    </row>
    <row r="510" spans="5:59" s="95" customFormat="1" ht="12.75" customHeight="1" x14ac:dyDescent="0.15">
      <c r="E510" s="98"/>
      <c r="F510" s="99"/>
      <c r="I510" s="265"/>
      <c r="M510" s="298"/>
      <c r="N510" s="96"/>
      <c r="P510" s="286"/>
      <c r="Q510" s="286"/>
      <c r="R510" s="286"/>
      <c r="S510" s="97"/>
      <c r="U510" s="265"/>
      <c r="AZ510" s="100"/>
      <c r="BA510" s="100"/>
      <c r="BB510" s="100"/>
      <c r="BC510" s="100"/>
      <c r="BD510" s="100"/>
      <c r="BE510" s="100"/>
      <c r="BF510" s="100"/>
      <c r="BG510" s="100"/>
    </row>
    <row r="511" spans="5:59" s="95" customFormat="1" ht="12.75" customHeight="1" x14ac:dyDescent="0.15">
      <c r="E511" s="98"/>
      <c r="F511" s="99"/>
      <c r="I511" s="265"/>
      <c r="M511" s="298"/>
      <c r="N511" s="96"/>
      <c r="P511" s="286"/>
      <c r="Q511" s="286"/>
      <c r="R511" s="286"/>
      <c r="S511" s="97"/>
      <c r="U511" s="265"/>
      <c r="AZ511" s="100"/>
      <c r="BA511" s="100"/>
      <c r="BB511" s="100"/>
      <c r="BC511" s="100"/>
      <c r="BD511" s="100"/>
      <c r="BE511" s="100"/>
      <c r="BF511" s="100"/>
      <c r="BG511" s="100"/>
    </row>
    <row r="512" spans="5:59" s="95" customFormat="1" ht="12.75" customHeight="1" x14ac:dyDescent="0.15">
      <c r="E512" s="98"/>
      <c r="F512" s="99"/>
      <c r="I512" s="265"/>
      <c r="M512" s="298"/>
      <c r="N512" s="96"/>
      <c r="P512" s="286"/>
      <c r="Q512" s="286"/>
      <c r="R512" s="286"/>
      <c r="S512" s="97"/>
      <c r="U512" s="265"/>
      <c r="AZ512" s="100"/>
      <c r="BA512" s="100"/>
      <c r="BB512" s="100"/>
      <c r="BC512" s="100"/>
      <c r="BD512" s="100"/>
      <c r="BE512" s="100"/>
      <c r="BF512" s="100"/>
      <c r="BG512" s="100"/>
    </row>
    <row r="513" spans="5:59" s="95" customFormat="1" ht="12.75" customHeight="1" x14ac:dyDescent="0.15">
      <c r="E513" s="98"/>
      <c r="F513" s="99"/>
      <c r="I513" s="265"/>
      <c r="M513" s="298"/>
      <c r="N513" s="96"/>
      <c r="P513" s="286"/>
      <c r="Q513" s="286"/>
      <c r="R513" s="286"/>
      <c r="S513" s="97"/>
      <c r="U513" s="265"/>
      <c r="AZ513" s="100"/>
      <c r="BA513" s="100"/>
      <c r="BB513" s="100"/>
      <c r="BC513" s="100"/>
      <c r="BD513" s="100"/>
      <c r="BE513" s="100"/>
      <c r="BF513" s="100"/>
      <c r="BG513" s="100"/>
    </row>
    <row r="514" spans="5:59" s="95" customFormat="1" ht="12.75" customHeight="1" x14ac:dyDescent="0.15">
      <c r="E514" s="98"/>
      <c r="F514" s="99"/>
      <c r="I514" s="265"/>
      <c r="M514" s="298"/>
      <c r="N514" s="96"/>
      <c r="P514" s="286"/>
      <c r="Q514" s="286"/>
      <c r="R514" s="286"/>
      <c r="S514" s="97"/>
      <c r="U514" s="265"/>
      <c r="AZ514" s="100"/>
      <c r="BA514" s="100"/>
      <c r="BB514" s="100"/>
      <c r="BC514" s="100"/>
      <c r="BD514" s="100"/>
      <c r="BE514" s="100"/>
      <c r="BF514" s="100"/>
      <c r="BG514" s="100"/>
    </row>
    <row r="515" spans="5:59" s="95" customFormat="1" ht="12.75" customHeight="1" x14ac:dyDescent="0.15">
      <c r="E515" s="98"/>
      <c r="F515" s="99"/>
      <c r="I515" s="265"/>
      <c r="M515" s="298"/>
      <c r="N515" s="96"/>
      <c r="P515" s="286"/>
      <c r="Q515" s="286"/>
      <c r="R515" s="286"/>
      <c r="S515" s="97"/>
      <c r="U515" s="265"/>
      <c r="AZ515" s="100"/>
      <c r="BA515" s="100"/>
      <c r="BB515" s="100"/>
      <c r="BC515" s="100"/>
      <c r="BD515" s="100"/>
      <c r="BE515" s="100"/>
      <c r="BF515" s="100"/>
      <c r="BG515" s="100"/>
    </row>
    <row r="516" spans="5:59" s="95" customFormat="1" ht="12.75" customHeight="1" x14ac:dyDescent="0.15">
      <c r="E516" s="98"/>
      <c r="F516" s="99"/>
      <c r="I516" s="265"/>
      <c r="M516" s="298"/>
      <c r="N516" s="96"/>
      <c r="P516" s="286"/>
      <c r="Q516" s="286"/>
      <c r="R516" s="286"/>
      <c r="S516" s="97"/>
      <c r="U516" s="265"/>
      <c r="AZ516" s="100"/>
      <c r="BA516" s="100"/>
      <c r="BB516" s="100"/>
      <c r="BC516" s="100"/>
      <c r="BD516" s="100"/>
      <c r="BE516" s="100"/>
      <c r="BF516" s="100"/>
      <c r="BG516" s="100"/>
    </row>
    <row r="517" spans="5:59" s="95" customFormat="1" ht="12.75" customHeight="1" x14ac:dyDescent="0.15">
      <c r="E517" s="98"/>
      <c r="F517" s="99"/>
      <c r="I517" s="265"/>
      <c r="M517" s="298"/>
      <c r="N517" s="96"/>
      <c r="P517" s="286"/>
      <c r="Q517" s="286"/>
      <c r="R517" s="286"/>
      <c r="S517" s="97"/>
      <c r="U517" s="265"/>
      <c r="AZ517" s="100"/>
      <c r="BA517" s="100"/>
      <c r="BB517" s="100"/>
      <c r="BC517" s="100"/>
      <c r="BD517" s="100"/>
      <c r="BE517" s="100"/>
      <c r="BF517" s="100"/>
      <c r="BG517" s="100"/>
    </row>
    <row r="518" spans="5:59" s="95" customFormat="1" ht="12.75" customHeight="1" x14ac:dyDescent="0.15">
      <c r="E518" s="98"/>
      <c r="F518" s="99"/>
      <c r="I518" s="265"/>
      <c r="M518" s="298"/>
      <c r="N518" s="96"/>
      <c r="P518" s="286"/>
      <c r="Q518" s="286"/>
      <c r="R518" s="286"/>
      <c r="S518" s="97"/>
      <c r="U518" s="265"/>
      <c r="AZ518" s="100"/>
      <c r="BA518" s="100"/>
      <c r="BB518" s="100"/>
      <c r="BC518" s="100"/>
      <c r="BD518" s="100"/>
      <c r="BE518" s="100"/>
      <c r="BF518" s="100"/>
      <c r="BG518" s="100"/>
    </row>
    <row r="519" spans="5:59" s="95" customFormat="1" ht="12.75" customHeight="1" x14ac:dyDescent="0.15">
      <c r="E519" s="98"/>
      <c r="F519" s="99"/>
      <c r="I519" s="265"/>
      <c r="M519" s="298"/>
      <c r="N519" s="96"/>
      <c r="P519" s="286"/>
      <c r="Q519" s="286"/>
      <c r="R519" s="286"/>
      <c r="S519" s="97"/>
      <c r="U519" s="265"/>
      <c r="AZ519" s="100"/>
      <c r="BA519" s="100"/>
      <c r="BB519" s="100"/>
      <c r="BC519" s="100"/>
      <c r="BD519" s="100"/>
      <c r="BE519" s="100"/>
      <c r="BF519" s="100"/>
      <c r="BG519" s="100"/>
    </row>
    <row r="520" spans="5:59" s="95" customFormat="1" ht="12.75" customHeight="1" x14ac:dyDescent="0.15">
      <c r="E520" s="98"/>
      <c r="F520" s="99"/>
      <c r="I520" s="265"/>
      <c r="M520" s="298"/>
      <c r="N520" s="96"/>
      <c r="P520" s="286"/>
      <c r="Q520" s="286"/>
      <c r="R520" s="286"/>
      <c r="S520" s="97"/>
      <c r="U520" s="265"/>
      <c r="AZ520" s="100"/>
      <c r="BA520" s="100"/>
      <c r="BB520" s="100"/>
      <c r="BC520" s="100"/>
      <c r="BD520" s="100"/>
      <c r="BE520" s="100"/>
      <c r="BF520" s="100"/>
      <c r="BG520" s="100"/>
    </row>
    <row r="521" spans="5:59" s="95" customFormat="1" ht="12.75" customHeight="1" x14ac:dyDescent="0.15">
      <c r="E521" s="98"/>
      <c r="F521" s="99"/>
      <c r="I521" s="265"/>
      <c r="M521" s="298"/>
      <c r="N521" s="96"/>
      <c r="P521" s="286"/>
      <c r="Q521" s="286"/>
      <c r="R521" s="286"/>
      <c r="S521" s="97"/>
      <c r="U521" s="265"/>
      <c r="AZ521" s="100"/>
      <c r="BA521" s="100"/>
      <c r="BB521" s="100"/>
      <c r="BC521" s="100"/>
      <c r="BD521" s="100"/>
      <c r="BE521" s="100"/>
      <c r="BF521" s="100"/>
      <c r="BG521" s="100"/>
    </row>
    <row r="522" spans="5:59" s="95" customFormat="1" ht="12.75" customHeight="1" x14ac:dyDescent="0.15">
      <c r="E522" s="98"/>
      <c r="F522" s="99"/>
      <c r="I522" s="265"/>
      <c r="M522" s="298"/>
      <c r="N522" s="96"/>
      <c r="P522" s="286"/>
      <c r="Q522" s="286"/>
      <c r="R522" s="286"/>
      <c r="S522" s="97"/>
      <c r="U522" s="265"/>
      <c r="AZ522" s="100"/>
      <c r="BA522" s="100"/>
      <c r="BB522" s="100"/>
      <c r="BC522" s="100"/>
      <c r="BD522" s="100"/>
      <c r="BE522" s="100"/>
      <c r="BF522" s="100"/>
      <c r="BG522" s="100"/>
    </row>
    <row r="523" spans="5:59" s="95" customFormat="1" ht="12.75" customHeight="1" x14ac:dyDescent="0.15">
      <c r="E523" s="98"/>
      <c r="F523" s="99"/>
      <c r="I523" s="265"/>
      <c r="M523" s="298"/>
      <c r="N523" s="96"/>
      <c r="P523" s="286"/>
      <c r="Q523" s="286"/>
      <c r="R523" s="286"/>
      <c r="S523" s="97"/>
      <c r="U523" s="265"/>
      <c r="AZ523" s="100"/>
      <c r="BA523" s="100"/>
      <c r="BB523" s="100"/>
      <c r="BC523" s="100"/>
      <c r="BD523" s="100"/>
      <c r="BE523" s="100"/>
      <c r="BF523" s="100"/>
      <c r="BG523" s="100"/>
    </row>
    <row r="524" spans="5:59" s="95" customFormat="1" ht="12.75" customHeight="1" x14ac:dyDescent="0.15">
      <c r="E524" s="98"/>
      <c r="F524" s="99"/>
      <c r="I524" s="265"/>
      <c r="M524" s="298"/>
      <c r="N524" s="96"/>
      <c r="P524" s="286"/>
      <c r="Q524" s="286"/>
      <c r="R524" s="286"/>
      <c r="S524" s="97"/>
      <c r="U524" s="265"/>
      <c r="AZ524" s="100"/>
      <c r="BA524" s="100"/>
      <c r="BB524" s="100"/>
      <c r="BC524" s="100"/>
      <c r="BD524" s="100"/>
      <c r="BE524" s="100"/>
      <c r="BF524" s="100"/>
      <c r="BG524" s="100"/>
    </row>
    <row r="525" spans="5:59" s="95" customFormat="1" ht="12.75" customHeight="1" x14ac:dyDescent="0.15">
      <c r="E525" s="98"/>
      <c r="F525" s="99"/>
      <c r="I525" s="265"/>
      <c r="M525" s="298"/>
      <c r="N525" s="96"/>
      <c r="P525" s="286"/>
      <c r="Q525" s="286"/>
      <c r="R525" s="286"/>
      <c r="S525" s="97"/>
      <c r="U525" s="265"/>
      <c r="AZ525" s="100"/>
      <c r="BA525" s="100"/>
      <c r="BB525" s="100"/>
      <c r="BC525" s="100"/>
      <c r="BD525" s="100"/>
      <c r="BE525" s="100"/>
      <c r="BF525" s="100"/>
      <c r="BG525" s="100"/>
    </row>
    <row r="526" spans="5:59" s="95" customFormat="1" ht="12.75" customHeight="1" x14ac:dyDescent="0.15">
      <c r="E526" s="98"/>
      <c r="F526" s="99"/>
      <c r="I526" s="265"/>
      <c r="M526" s="298"/>
      <c r="N526" s="96"/>
      <c r="P526" s="286"/>
      <c r="Q526" s="286"/>
      <c r="R526" s="286"/>
      <c r="S526" s="97"/>
      <c r="U526" s="265"/>
      <c r="AZ526" s="100"/>
      <c r="BA526" s="100"/>
      <c r="BB526" s="100"/>
      <c r="BC526" s="100"/>
      <c r="BD526" s="100"/>
      <c r="BE526" s="100"/>
      <c r="BF526" s="100"/>
      <c r="BG526" s="100"/>
    </row>
    <row r="527" spans="5:59" s="95" customFormat="1" ht="12.75" customHeight="1" x14ac:dyDescent="0.15">
      <c r="E527" s="98"/>
      <c r="F527" s="99"/>
      <c r="I527" s="265"/>
      <c r="M527" s="298"/>
      <c r="N527" s="96"/>
      <c r="P527" s="286"/>
      <c r="Q527" s="286"/>
      <c r="R527" s="286"/>
      <c r="S527" s="97"/>
      <c r="U527" s="265"/>
      <c r="AZ527" s="100"/>
      <c r="BA527" s="100"/>
      <c r="BB527" s="100"/>
      <c r="BC527" s="100"/>
      <c r="BD527" s="100"/>
      <c r="BE527" s="100"/>
      <c r="BF527" s="100"/>
      <c r="BG527" s="100"/>
    </row>
    <row r="528" spans="5:59" s="95" customFormat="1" ht="12.75" customHeight="1" x14ac:dyDescent="0.15">
      <c r="E528" s="98"/>
      <c r="F528" s="99"/>
      <c r="I528" s="265"/>
      <c r="M528" s="298"/>
      <c r="N528" s="96"/>
      <c r="P528" s="286"/>
      <c r="Q528" s="286"/>
      <c r="R528" s="286"/>
      <c r="S528" s="97"/>
      <c r="U528" s="265"/>
      <c r="AZ528" s="100"/>
      <c r="BA528" s="100"/>
      <c r="BB528" s="100"/>
      <c r="BC528" s="100"/>
      <c r="BD528" s="100"/>
      <c r="BE528" s="100"/>
      <c r="BF528" s="100"/>
      <c r="BG528" s="100"/>
    </row>
    <row r="529" spans="5:59" s="95" customFormat="1" ht="12.75" customHeight="1" x14ac:dyDescent="0.15">
      <c r="E529" s="98"/>
      <c r="F529" s="99"/>
      <c r="I529" s="265"/>
      <c r="M529" s="298"/>
      <c r="N529" s="96"/>
      <c r="P529" s="286"/>
      <c r="Q529" s="286"/>
      <c r="R529" s="286"/>
      <c r="S529" s="97"/>
      <c r="U529" s="265"/>
      <c r="AZ529" s="100"/>
      <c r="BA529" s="100"/>
      <c r="BB529" s="100"/>
      <c r="BC529" s="100"/>
      <c r="BD529" s="100"/>
      <c r="BE529" s="100"/>
      <c r="BF529" s="100"/>
      <c r="BG529" s="100"/>
    </row>
    <row r="530" spans="5:59" s="95" customFormat="1" ht="12.75" customHeight="1" x14ac:dyDescent="0.15">
      <c r="E530" s="98"/>
      <c r="F530" s="99"/>
      <c r="I530" s="265"/>
      <c r="M530" s="298"/>
      <c r="N530" s="96"/>
      <c r="P530" s="286"/>
      <c r="Q530" s="286"/>
      <c r="R530" s="286"/>
      <c r="S530" s="97"/>
      <c r="U530" s="265"/>
      <c r="AZ530" s="100"/>
      <c r="BA530" s="100"/>
      <c r="BB530" s="100"/>
      <c r="BC530" s="100"/>
      <c r="BD530" s="100"/>
      <c r="BE530" s="100"/>
      <c r="BF530" s="100"/>
      <c r="BG530" s="100"/>
    </row>
    <row r="531" spans="5:59" s="95" customFormat="1" ht="12.75" customHeight="1" x14ac:dyDescent="0.15">
      <c r="E531" s="98"/>
      <c r="F531" s="99"/>
      <c r="I531" s="265"/>
      <c r="M531" s="298"/>
      <c r="N531" s="96"/>
      <c r="P531" s="286"/>
      <c r="Q531" s="286"/>
      <c r="R531" s="286"/>
      <c r="S531" s="97"/>
      <c r="U531" s="265"/>
      <c r="AZ531" s="100"/>
      <c r="BA531" s="100"/>
      <c r="BB531" s="100"/>
      <c r="BC531" s="100"/>
      <c r="BD531" s="100"/>
      <c r="BE531" s="100"/>
      <c r="BF531" s="100"/>
      <c r="BG531" s="100"/>
    </row>
    <row r="532" spans="5:59" s="95" customFormat="1" ht="12.75" customHeight="1" x14ac:dyDescent="0.15">
      <c r="E532" s="98"/>
      <c r="F532" s="99"/>
      <c r="I532" s="265"/>
      <c r="M532" s="298"/>
      <c r="N532" s="96"/>
      <c r="P532" s="286"/>
      <c r="Q532" s="286"/>
      <c r="R532" s="286"/>
      <c r="S532" s="97"/>
      <c r="U532" s="265"/>
      <c r="AZ532" s="100"/>
      <c r="BA532" s="100"/>
      <c r="BB532" s="100"/>
      <c r="BC532" s="100"/>
      <c r="BD532" s="100"/>
      <c r="BE532" s="100"/>
      <c r="BF532" s="100"/>
      <c r="BG532" s="100"/>
    </row>
    <row r="533" spans="5:59" s="95" customFormat="1" ht="12.75" customHeight="1" x14ac:dyDescent="0.15">
      <c r="E533" s="98"/>
      <c r="F533" s="99"/>
      <c r="I533" s="265"/>
      <c r="M533" s="298"/>
      <c r="N533" s="96"/>
      <c r="P533" s="286"/>
      <c r="Q533" s="286"/>
      <c r="R533" s="286"/>
      <c r="S533" s="97"/>
      <c r="U533" s="265"/>
      <c r="AZ533" s="100"/>
      <c r="BA533" s="100"/>
      <c r="BB533" s="100"/>
      <c r="BC533" s="100"/>
      <c r="BD533" s="100"/>
      <c r="BE533" s="100"/>
      <c r="BF533" s="100"/>
      <c r="BG533" s="100"/>
    </row>
    <row r="534" spans="5:59" s="95" customFormat="1" ht="12.75" customHeight="1" x14ac:dyDescent="0.15">
      <c r="E534" s="98"/>
      <c r="F534" s="99"/>
      <c r="I534" s="265"/>
      <c r="M534" s="298"/>
      <c r="N534" s="96"/>
      <c r="P534" s="286"/>
      <c r="Q534" s="286"/>
      <c r="R534" s="286"/>
      <c r="S534" s="97"/>
      <c r="U534" s="265"/>
      <c r="AZ534" s="100"/>
      <c r="BA534" s="100"/>
      <c r="BB534" s="100"/>
      <c r="BC534" s="100"/>
      <c r="BD534" s="100"/>
      <c r="BE534" s="100"/>
      <c r="BF534" s="100"/>
      <c r="BG534" s="100"/>
    </row>
    <row r="535" spans="5:59" s="95" customFormat="1" ht="12.75" customHeight="1" x14ac:dyDescent="0.15">
      <c r="E535" s="98"/>
      <c r="F535" s="99"/>
      <c r="I535" s="265"/>
      <c r="M535" s="298"/>
      <c r="N535" s="96"/>
      <c r="P535" s="286"/>
      <c r="Q535" s="286"/>
      <c r="R535" s="286"/>
      <c r="S535" s="97"/>
      <c r="U535" s="265"/>
      <c r="AZ535" s="100"/>
      <c r="BA535" s="100"/>
      <c r="BB535" s="100"/>
      <c r="BC535" s="100"/>
      <c r="BD535" s="100"/>
      <c r="BE535" s="100"/>
      <c r="BF535" s="100"/>
      <c r="BG535" s="100"/>
    </row>
    <row r="536" spans="5:59" s="95" customFormat="1" ht="12.75" customHeight="1" x14ac:dyDescent="0.15">
      <c r="E536" s="98"/>
      <c r="F536" s="99"/>
      <c r="I536" s="265"/>
      <c r="M536" s="298"/>
      <c r="N536" s="96"/>
      <c r="P536" s="286"/>
      <c r="Q536" s="286"/>
      <c r="R536" s="286"/>
      <c r="S536" s="97"/>
      <c r="U536" s="265"/>
      <c r="AZ536" s="100"/>
      <c r="BA536" s="100"/>
      <c r="BB536" s="100"/>
      <c r="BC536" s="100"/>
      <c r="BD536" s="100"/>
      <c r="BE536" s="100"/>
      <c r="BF536" s="100"/>
      <c r="BG536" s="100"/>
    </row>
    <row r="537" spans="5:59" s="95" customFormat="1" ht="12.75" customHeight="1" x14ac:dyDescent="0.15">
      <c r="E537" s="98"/>
      <c r="F537" s="99"/>
      <c r="I537" s="265"/>
      <c r="M537" s="298"/>
      <c r="N537" s="96"/>
      <c r="P537" s="286"/>
      <c r="Q537" s="286"/>
      <c r="R537" s="286"/>
      <c r="S537" s="97"/>
      <c r="U537" s="265"/>
      <c r="AZ537" s="100"/>
      <c r="BA537" s="100"/>
      <c r="BB537" s="100"/>
      <c r="BC537" s="100"/>
      <c r="BD537" s="100"/>
      <c r="BE537" s="100"/>
      <c r="BF537" s="100"/>
      <c r="BG537" s="100"/>
    </row>
    <row r="538" spans="5:59" s="95" customFormat="1" ht="12.75" customHeight="1" x14ac:dyDescent="0.15">
      <c r="E538" s="98"/>
      <c r="F538" s="99"/>
      <c r="I538" s="265"/>
      <c r="M538" s="298"/>
      <c r="N538" s="96"/>
      <c r="P538" s="286"/>
      <c r="Q538" s="286"/>
      <c r="R538" s="286"/>
      <c r="S538" s="97"/>
      <c r="U538" s="265"/>
      <c r="AZ538" s="100"/>
      <c r="BA538" s="100"/>
      <c r="BB538" s="100"/>
      <c r="BC538" s="100"/>
      <c r="BD538" s="100"/>
      <c r="BE538" s="100"/>
      <c r="BF538" s="100"/>
      <c r="BG538" s="100"/>
    </row>
    <row r="539" spans="5:59" s="95" customFormat="1" ht="12.75" customHeight="1" x14ac:dyDescent="0.15">
      <c r="E539" s="98"/>
      <c r="F539" s="99"/>
      <c r="I539" s="265"/>
      <c r="M539" s="298"/>
      <c r="N539" s="96"/>
      <c r="P539" s="286"/>
      <c r="Q539" s="286"/>
      <c r="R539" s="286"/>
      <c r="S539" s="97"/>
      <c r="U539" s="265"/>
      <c r="AZ539" s="100"/>
      <c r="BA539" s="100"/>
      <c r="BB539" s="100"/>
      <c r="BC539" s="100"/>
      <c r="BD539" s="100"/>
      <c r="BE539" s="100"/>
      <c r="BF539" s="100"/>
      <c r="BG539" s="100"/>
    </row>
    <row r="540" spans="5:59" s="95" customFormat="1" ht="12.75" customHeight="1" x14ac:dyDescent="0.15">
      <c r="E540" s="98"/>
      <c r="F540" s="99"/>
      <c r="I540" s="265"/>
      <c r="M540" s="298"/>
      <c r="N540" s="96"/>
      <c r="P540" s="286"/>
      <c r="Q540" s="286"/>
      <c r="R540" s="286"/>
      <c r="S540" s="97"/>
      <c r="U540" s="265"/>
      <c r="AZ540" s="100"/>
      <c r="BA540" s="100"/>
      <c r="BB540" s="100"/>
      <c r="BC540" s="100"/>
      <c r="BD540" s="100"/>
      <c r="BE540" s="100"/>
      <c r="BF540" s="100"/>
      <c r="BG540" s="100"/>
    </row>
    <row r="541" spans="5:59" s="95" customFormat="1" ht="12.75" customHeight="1" x14ac:dyDescent="0.15">
      <c r="E541" s="98"/>
      <c r="F541" s="99"/>
      <c r="I541" s="265"/>
      <c r="M541" s="298"/>
      <c r="N541" s="96"/>
      <c r="P541" s="286"/>
      <c r="Q541" s="286"/>
      <c r="R541" s="286"/>
      <c r="S541" s="97"/>
      <c r="U541" s="265"/>
      <c r="AZ541" s="100"/>
      <c r="BA541" s="100"/>
      <c r="BB541" s="100"/>
      <c r="BC541" s="100"/>
      <c r="BD541" s="100"/>
      <c r="BE541" s="100"/>
      <c r="BF541" s="100"/>
      <c r="BG541" s="100"/>
    </row>
    <row r="542" spans="5:59" s="95" customFormat="1" ht="12.75" customHeight="1" x14ac:dyDescent="0.15">
      <c r="E542" s="98"/>
      <c r="F542" s="99"/>
      <c r="I542" s="265"/>
      <c r="M542" s="298"/>
      <c r="N542" s="96"/>
      <c r="P542" s="286"/>
      <c r="Q542" s="286"/>
      <c r="R542" s="286"/>
      <c r="S542" s="97"/>
      <c r="U542" s="265"/>
      <c r="AZ542" s="100"/>
      <c r="BA542" s="100"/>
      <c r="BB542" s="100"/>
      <c r="BC542" s="100"/>
      <c r="BD542" s="100"/>
      <c r="BE542" s="100"/>
      <c r="BF542" s="100"/>
      <c r="BG542" s="100"/>
    </row>
    <row r="543" spans="5:59" s="95" customFormat="1" ht="12.75" customHeight="1" x14ac:dyDescent="0.15">
      <c r="E543" s="98"/>
      <c r="F543" s="99"/>
      <c r="I543" s="265"/>
      <c r="M543" s="298"/>
      <c r="N543" s="96"/>
      <c r="P543" s="286"/>
      <c r="Q543" s="286"/>
      <c r="R543" s="286"/>
      <c r="S543" s="97"/>
      <c r="U543" s="265"/>
      <c r="AZ543" s="100"/>
      <c r="BA543" s="100"/>
      <c r="BB543" s="100"/>
      <c r="BC543" s="100"/>
      <c r="BD543" s="100"/>
      <c r="BE543" s="100"/>
      <c r="BF543" s="100"/>
      <c r="BG543" s="100"/>
    </row>
    <row r="544" spans="5:59" s="95" customFormat="1" ht="12.75" customHeight="1" x14ac:dyDescent="0.15">
      <c r="E544" s="98"/>
      <c r="F544" s="99"/>
      <c r="I544" s="265"/>
      <c r="M544" s="298"/>
      <c r="N544" s="96"/>
      <c r="P544" s="286"/>
      <c r="Q544" s="286"/>
      <c r="R544" s="286"/>
      <c r="S544" s="97"/>
      <c r="U544" s="265"/>
      <c r="AZ544" s="100"/>
      <c r="BA544" s="100"/>
      <c r="BB544" s="100"/>
      <c r="BC544" s="100"/>
      <c r="BD544" s="100"/>
      <c r="BE544" s="100"/>
      <c r="BF544" s="100"/>
      <c r="BG544" s="100"/>
    </row>
    <row r="545" spans="5:59" s="95" customFormat="1" ht="12.75" customHeight="1" x14ac:dyDescent="0.15">
      <c r="E545" s="98"/>
      <c r="F545" s="99"/>
      <c r="I545" s="265"/>
      <c r="M545" s="298"/>
      <c r="N545" s="96"/>
      <c r="P545" s="286"/>
      <c r="Q545" s="286"/>
      <c r="R545" s="286"/>
      <c r="S545" s="97"/>
      <c r="U545" s="265"/>
      <c r="AZ545" s="100"/>
      <c r="BA545" s="100"/>
      <c r="BB545" s="100"/>
      <c r="BC545" s="100"/>
      <c r="BD545" s="100"/>
      <c r="BE545" s="100"/>
      <c r="BF545" s="100"/>
      <c r="BG545" s="100"/>
    </row>
    <row r="546" spans="5:59" s="95" customFormat="1" ht="12.75" customHeight="1" x14ac:dyDescent="0.15">
      <c r="E546" s="98"/>
      <c r="F546" s="99"/>
      <c r="I546" s="265"/>
      <c r="M546" s="298"/>
      <c r="N546" s="96"/>
      <c r="P546" s="286"/>
      <c r="Q546" s="286"/>
      <c r="R546" s="286"/>
      <c r="S546" s="97"/>
      <c r="U546" s="265"/>
      <c r="AZ546" s="100"/>
      <c r="BA546" s="100"/>
      <c r="BB546" s="100"/>
      <c r="BC546" s="100"/>
      <c r="BD546" s="100"/>
      <c r="BE546" s="100"/>
      <c r="BF546" s="100"/>
      <c r="BG546" s="100"/>
    </row>
    <row r="547" spans="5:59" s="95" customFormat="1" ht="12.75" customHeight="1" x14ac:dyDescent="0.15">
      <c r="E547" s="98"/>
      <c r="F547" s="99"/>
      <c r="I547" s="265"/>
      <c r="M547" s="298"/>
      <c r="N547" s="96"/>
      <c r="P547" s="286"/>
      <c r="Q547" s="286"/>
      <c r="R547" s="286"/>
      <c r="S547" s="97"/>
      <c r="U547" s="265"/>
      <c r="AZ547" s="100"/>
      <c r="BA547" s="100"/>
      <c r="BB547" s="100"/>
      <c r="BC547" s="100"/>
      <c r="BD547" s="100"/>
      <c r="BE547" s="100"/>
      <c r="BF547" s="100"/>
      <c r="BG547" s="100"/>
    </row>
    <row r="548" spans="5:59" s="95" customFormat="1" ht="12.75" customHeight="1" x14ac:dyDescent="0.15">
      <c r="E548" s="98"/>
      <c r="F548" s="99"/>
      <c r="I548" s="265"/>
      <c r="M548" s="298"/>
      <c r="N548" s="96"/>
      <c r="P548" s="286"/>
      <c r="Q548" s="286"/>
      <c r="R548" s="286"/>
      <c r="S548" s="97"/>
      <c r="U548" s="265"/>
      <c r="AZ548" s="100"/>
      <c r="BA548" s="100"/>
      <c r="BB548" s="100"/>
      <c r="BC548" s="100"/>
      <c r="BD548" s="100"/>
      <c r="BE548" s="100"/>
      <c r="BF548" s="100"/>
      <c r="BG548" s="100"/>
    </row>
    <row r="549" spans="5:59" s="95" customFormat="1" ht="12.75" customHeight="1" x14ac:dyDescent="0.15">
      <c r="E549" s="98"/>
      <c r="F549" s="99"/>
      <c r="I549" s="265"/>
      <c r="M549" s="298"/>
      <c r="N549" s="96"/>
      <c r="P549" s="286"/>
      <c r="Q549" s="286"/>
      <c r="R549" s="286"/>
      <c r="S549" s="97"/>
      <c r="U549" s="265"/>
      <c r="AZ549" s="100"/>
      <c r="BA549" s="100"/>
      <c r="BB549" s="100"/>
      <c r="BC549" s="100"/>
      <c r="BD549" s="100"/>
      <c r="BE549" s="100"/>
      <c r="BF549" s="100"/>
      <c r="BG549" s="100"/>
    </row>
    <row r="550" spans="5:59" s="95" customFormat="1" ht="12.75" customHeight="1" x14ac:dyDescent="0.15">
      <c r="E550" s="98"/>
      <c r="F550" s="99"/>
      <c r="I550" s="265"/>
      <c r="M550" s="298"/>
      <c r="N550" s="96"/>
      <c r="P550" s="286"/>
      <c r="Q550" s="286"/>
      <c r="R550" s="286"/>
      <c r="S550" s="97"/>
      <c r="U550" s="265"/>
      <c r="AZ550" s="100"/>
      <c r="BA550" s="100"/>
      <c r="BB550" s="100"/>
      <c r="BC550" s="100"/>
      <c r="BD550" s="100"/>
      <c r="BE550" s="100"/>
      <c r="BF550" s="100"/>
      <c r="BG550" s="100"/>
    </row>
    <row r="551" spans="5:59" s="95" customFormat="1" ht="12.75" customHeight="1" x14ac:dyDescent="0.15">
      <c r="E551" s="98"/>
      <c r="F551" s="99"/>
      <c r="I551" s="265"/>
      <c r="M551" s="298"/>
      <c r="N551" s="96"/>
      <c r="P551" s="286"/>
      <c r="Q551" s="286"/>
      <c r="R551" s="286"/>
      <c r="S551" s="97"/>
      <c r="U551" s="265"/>
      <c r="AZ551" s="100"/>
      <c r="BA551" s="100"/>
      <c r="BB551" s="100"/>
      <c r="BC551" s="100"/>
      <c r="BD551" s="100"/>
      <c r="BE551" s="100"/>
      <c r="BF551" s="100"/>
      <c r="BG551" s="100"/>
    </row>
    <row r="552" spans="5:59" s="95" customFormat="1" ht="12.75" customHeight="1" x14ac:dyDescent="0.15">
      <c r="E552" s="98"/>
      <c r="F552" s="99"/>
      <c r="I552" s="265"/>
      <c r="M552" s="298"/>
      <c r="N552" s="96"/>
      <c r="P552" s="286"/>
      <c r="Q552" s="286"/>
      <c r="R552" s="286"/>
      <c r="S552" s="97"/>
      <c r="U552" s="265"/>
      <c r="AZ552" s="100"/>
      <c r="BA552" s="100"/>
      <c r="BB552" s="100"/>
      <c r="BC552" s="100"/>
      <c r="BD552" s="100"/>
      <c r="BE552" s="100"/>
      <c r="BF552" s="100"/>
      <c r="BG552" s="100"/>
    </row>
    <row r="553" spans="5:59" s="95" customFormat="1" ht="12.75" customHeight="1" x14ac:dyDescent="0.15">
      <c r="E553" s="98"/>
      <c r="F553" s="99"/>
      <c r="I553" s="265"/>
      <c r="M553" s="298"/>
      <c r="N553" s="96"/>
      <c r="P553" s="286"/>
      <c r="Q553" s="286"/>
      <c r="R553" s="286"/>
      <c r="S553" s="97"/>
      <c r="U553" s="265"/>
      <c r="AZ553" s="100"/>
      <c r="BA553" s="100"/>
      <c r="BB553" s="100"/>
      <c r="BC553" s="100"/>
      <c r="BD553" s="100"/>
      <c r="BE553" s="100"/>
      <c r="BF553" s="100"/>
      <c r="BG553" s="100"/>
    </row>
    <row r="554" spans="5:59" s="95" customFormat="1" ht="12.75" customHeight="1" x14ac:dyDescent="0.15">
      <c r="E554" s="98"/>
      <c r="F554" s="99"/>
      <c r="I554" s="265"/>
      <c r="M554" s="298"/>
      <c r="N554" s="96"/>
      <c r="P554" s="286"/>
      <c r="Q554" s="286"/>
      <c r="R554" s="286"/>
      <c r="S554" s="97"/>
      <c r="U554" s="265"/>
      <c r="AZ554" s="100"/>
      <c r="BA554" s="100"/>
      <c r="BB554" s="100"/>
      <c r="BC554" s="100"/>
      <c r="BD554" s="100"/>
      <c r="BE554" s="100"/>
      <c r="BF554" s="100"/>
      <c r="BG554" s="100"/>
    </row>
    <row r="555" spans="5:59" s="95" customFormat="1" ht="12.75" customHeight="1" x14ac:dyDescent="0.15">
      <c r="E555" s="98"/>
      <c r="F555" s="99"/>
      <c r="I555" s="265"/>
      <c r="M555" s="298"/>
      <c r="N555" s="96"/>
      <c r="P555" s="286"/>
      <c r="Q555" s="286"/>
      <c r="R555" s="286"/>
      <c r="S555" s="97"/>
      <c r="U555" s="265"/>
      <c r="AZ555" s="100"/>
      <c r="BA555" s="100"/>
      <c r="BB555" s="100"/>
      <c r="BC555" s="100"/>
      <c r="BD555" s="100"/>
      <c r="BE555" s="100"/>
      <c r="BF555" s="100"/>
      <c r="BG555" s="100"/>
    </row>
    <row r="556" spans="5:59" s="95" customFormat="1" ht="12.75" customHeight="1" x14ac:dyDescent="0.15">
      <c r="E556" s="98"/>
      <c r="F556" s="99"/>
      <c r="I556" s="265"/>
      <c r="M556" s="298"/>
      <c r="N556" s="96"/>
      <c r="P556" s="286"/>
      <c r="Q556" s="286"/>
      <c r="R556" s="286"/>
      <c r="S556" s="97"/>
      <c r="U556" s="265"/>
      <c r="AZ556" s="100"/>
      <c r="BA556" s="100"/>
      <c r="BB556" s="100"/>
      <c r="BC556" s="100"/>
      <c r="BD556" s="100"/>
      <c r="BE556" s="100"/>
      <c r="BF556" s="100"/>
      <c r="BG556" s="100"/>
    </row>
    <row r="557" spans="5:59" s="95" customFormat="1" ht="12.75" customHeight="1" x14ac:dyDescent="0.15">
      <c r="E557" s="98"/>
      <c r="F557" s="99"/>
      <c r="I557" s="265"/>
      <c r="M557" s="298"/>
      <c r="N557" s="96"/>
      <c r="P557" s="286"/>
      <c r="Q557" s="286"/>
      <c r="R557" s="286"/>
      <c r="S557" s="97"/>
      <c r="U557" s="265"/>
      <c r="AZ557" s="100"/>
      <c r="BA557" s="100"/>
      <c r="BB557" s="100"/>
      <c r="BC557" s="100"/>
      <c r="BD557" s="100"/>
      <c r="BE557" s="100"/>
      <c r="BF557" s="100"/>
      <c r="BG557" s="100"/>
    </row>
    <row r="558" spans="5:59" s="95" customFormat="1" ht="12.75" customHeight="1" x14ac:dyDescent="0.15">
      <c r="E558" s="98"/>
      <c r="F558" s="99"/>
      <c r="I558" s="265"/>
      <c r="M558" s="298"/>
      <c r="N558" s="96"/>
      <c r="P558" s="286"/>
      <c r="Q558" s="286"/>
      <c r="R558" s="286"/>
      <c r="S558" s="97"/>
      <c r="U558" s="265"/>
      <c r="AZ558" s="100"/>
      <c r="BA558" s="100"/>
      <c r="BB558" s="100"/>
      <c r="BC558" s="100"/>
      <c r="BD558" s="100"/>
      <c r="BE558" s="100"/>
      <c r="BF558" s="100"/>
      <c r="BG558" s="100"/>
    </row>
    <row r="559" spans="5:59" s="95" customFormat="1" ht="12.75" customHeight="1" x14ac:dyDescent="0.15">
      <c r="E559" s="98"/>
      <c r="F559" s="99"/>
      <c r="I559" s="265"/>
      <c r="M559" s="298"/>
      <c r="N559" s="96"/>
      <c r="P559" s="286"/>
      <c r="Q559" s="286"/>
      <c r="R559" s="286"/>
      <c r="S559" s="97"/>
      <c r="U559" s="265"/>
      <c r="AZ559" s="100"/>
      <c r="BA559" s="100"/>
      <c r="BB559" s="100"/>
      <c r="BC559" s="100"/>
      <c r="BD559" s="100"/>
      <c r="BE559" s="100"/>
      <c r="BF559" s="100"/>
      <c r="BG559" s="100"/>
    </row>
    <row r="560" spans="5:59" s="95" customFormat="1" ht="12.75" customHeight="1" x14ac:dyDescent="0.15">
      <c r="E560" s="98"/>
      <c r="F560" s="99"/>
      <c r="I560" s="265"/>
      <c r="M560" s="298"/>
      <c r="N560" s="96"/>
      <c r="P560" s="286"/>
      <c r="Q560" s="286"/>
      <c r="R560" s="286"/>
      <c r="S560" s="97"/>
      <c r="U560" s="265"/>
      <c r="AZ560" s="100"/>
      <c r="BA560" s="100"/>
      <c r="BB560" s="100"/>
      <c r="BC560" s="100"/>
      <c r="BD560" s="100"/>
      <c r="BE560" s="100"/>
      <c r="BF560" s="100"/>
      <c r="BG560" s="100"/>
    </row>
    <row r="561" spans="5:59" s="95" customFormat="1" ht="12.75" customHeight="1" x14ac:dyDescent="0.15">
      <c r="E561" s="98"/>
      <c r="F561" s="99"/>
      <c r="I561" s="265"/>
      <c r="M561" s="298"/>
      <c r="N561" s="96"/>
      <c r="P561" s="286"/>
      <c r="Q561" s="286"/>
      <c r="R561" s="286"/>
      <c r="S561" s="97"/>
      <c r="U561" s="265"/>
      <c r="AZ561" s="100"/>
      <c r="BA561" s="100"/>
      <c r="BB561" s="100"/>
      <c r="BC561" s="100"/>
      <c r="BD561" s="100"/>
      <c r="BE561" s="100"/>
      <c r="BF561" s="100"/>
      <c r="BG561" s="100"/>
    </row>
    <row r="562" spans="5:59" s="95" customFormat="1" ht="12.75" customHeight="1" x14ac:dyDescent="0.15">
      <c r="E562" s="98"/>
      <c r="F562" s="99"/>
      <c r="I562" s="265"/>
      <c r="M562" s="298"/>
      <c r="N562" s="96"/>
      <c r="P562" s="286"/>
      <c r="Q562" s="286"/>
      <c r="R562" s="286"/>
      <c r="S562" s="97"/>
      <c r="U562" s="265"/>
      <c r="AZ562" s="100"/>
      <c r="BA562" s="100"/>
      <c r="BB562" s="100"/>
      <c r="BC562" s="100"/>
      <c r="BD562" s="100"/>
      <c r="BE562" s="100"/>
      <c r="BF562" s="100"/>
      <c r="BG562" s="100"/>
    </row>
    <row r="563" spans="5:59" s="95" customFormat="1" ht="12.75" customHeight="1" x14ac:dyDescent="0.15">
      <c r="E563" s="98"/>
      <c r="F563" s="99"/>
      <c r="I563" s="265"/>
      <c r="M563" s="298"/>
      <c r="N563" s="96"/>
      <c r="P563" s="286"/>
      <c r="Q563" s="286"/>
      <c r="R563" s="286"/>
      <c r="S563" s="97"/>
      <c r="U563" s="265"/>
      <c r="AZ563" s="100"/>
      <c r="BA563" s="100"/>
      <c r="BB563" s="100"/>
      <c r="BC563" s="100"/>
      <c r="BD563" s="100"/>
      <c r="BE563" s="100"/>
      <c r="BF563" s="100"/>
      <c r="BG563" s="100"/>
    </row>
    <row r="564" spans="5:59" s="95" customFormat="1" ht="12.75" customHeight="1" x14ac:dyDescent="0.15">
      <c r="E564" s="98"/>
      <c r="F564" s="99"/>
      <c r="I564" s="265"/>
      <c r="M564" s="298"/>
      <c r="N564" s="96"/>
      <c r="P564" s="286"/>
      <c r="Q564" s="286"/>
      <c r="R564" s="286"/>
      <c r="S564" s="97"/>
      <c r="U564" s="265"/>
      <c r="AZ564" s="100"/>
      <c r="BA564" s="100"/>
      <c r="BB564" s="100"/>
      <c r="BC564" s="100"/>
      <c r="BD564" s="100"/>
      <c r="BE564" s="100"/>
      <c r="BF564" s="100"/>
      <c r="BG564" s="100"/>
    </row>
    <row r="565" spans="5:59" s="95" customFormat="1" ht="12.75" customHeight="1" x14ac:dyDescent="0.15">
      <c r="E565" s="98"/>
      <c r="F565" s="99"/>
      <c r="I565" s="265"/>
      <c r="M565" s="298"/>
      <c r="N565" s="96"/>
      <c r="P565" s="286"/>
      <c r="Q565" s="286"/>
      <c r="R565" s="286"/>
      <c r="S565" s="97"/>
      <c r="U565" s="265"/>
      <c r="AZ565" s="100"/>
      <c r="BA565" s="100"/>
      <c r="BB565" s="100"/>
      <c r="BC565" s="100"/>
      <c r="BD565" s="100"/>
      <c r="BE565" s="100"/>
      <c r="BF565" s="100"/>
      <c r="BG565" s="100"/>
    </row>
    <row r="566" spans="5:59" s="95" customFormat="1" ht="12.75" customHeight="1" x14ac:dyDescent="0.15">
      <c r="E566" s="98"/>
      <c r="F566" s="99"/>
      <c r="I566" s="265"/>
      <c r="M566" s="298"/>
      <c r="N566" s="96"/>
      <c r="P566" s="286"/>
      <c r="Q566" s="286"/>
      <c r="R566" s="286"/>
      <c r="S566" s="97"/>
      <c r="U566" s="265"/>
      <c r="AZ566" s="100"/>
      <c r="BA566" s="100"/>
      <c r="BB566" s="100"/>
      <c r="BC566" s="100"/>
      <c r="BD566" s="100"/>
      <c r="BE566" s="100"/>
      <c r="BF566" s="100"/>
      <c r="BG566" s="100"/>
    </row>
    <row r="567" spans="5:59" s="95" customFormat="1" ht="12.75" customHeight="1" x14ac:dyDescent="0.15">
      <c r="E567" s="98"/>
      <c r="F567" s="99"/>
      <c r="I567" s="265"/>
      <c r="M567" s="298"/>
      <c r="N567" s="96"/>
      <c r="P567" s="286"/>
      <c r="Q567" s="286"/>
      <c r="R567" s="286"/>
      <c r="S567" s="97"/>
      <c r="U567" s="265"/>
      <c r="AZ567" s="100"/>
      <c r="BA567" s="100"/>
      <c r="BB567" s="100"/>
      <c r="BC567" s="100"/>
      <c r="BD567" s="100"/>
      <c r="BE567" s="100"/>
      <c r="BF567" s="100"/>
      <c r="BG567" s="100"/>
    </row>
    <row r="568" spans="5:59" s="95" customFormat="1" ht="12.75" customHeight="1" x14ac:dyDescent="0.15">
      <c r="E568" s="98"/>
      <c r="F568" s="99"/>
      <c r="I568" s="265"/>
      <c r="M568" s="298"/>
      <c r="N568" s="96"/>
      <c r="P568" s="286"/>
      <c r="Q568" s="286"/>
      <c r="R568" s="286"/>
      <c r="S568" s="97"/>
      <c r="U568" s="265"/>
      <c r="AZ568" s="100"/>
      <c r="BA568" s="100"/>
      <c r="BB568" s="100"/>
      <c r="BC568" s="100"/>
      <c r="BD568" s="100"/>
      <c r="BE568" s="100"/>
      <c r="BF568" s="100"/>
      <c r="BG568" s="100"/>
    </row>
    <row r="569" spans="5:59" s="95" customFormat="1" ht="12.75" customHeight="1" x14ac:dyDescent="0.15">
      <c r="E569" s="98"/>
      <c r="F569" s="99"/>
      <c r="I569" s="265"/>
      <c r="M569" s="298"/>
      <c r="N569" s="96"/>
      <c r="P569" s="286"/>
      <c r="Q569" s="286"/>
      <c r="R569" s="286"/>
      <c r="S569" s="97"/>
      <c r="U569" s="265"/>
      <c r="AZ569" s="100"/>
      <c r="BA569" s="100"/>
      <c r="BB569" s="100"/>
      <c r="BC569" s="100"/>
      <c r="BD569" s="100"/>
      <c r="BE569" s="100"/>
      <c r="BF569" s="100"/>
      <c r="BG569" s="100"/>
    </row>
    <row r="570" spans="5:59" s="95" customFormat="1" ht="12.75" customHeight="1" x14ac:dyDescent="0.15">
      <c r="E570" s="98"/>
      <c r="F570" s="99"/>
      <c r="I570" s="265"/>
      <c r="M570" s="298"/>
      <c r="N570" s="96"/>
      <c r="P570" s="286"/>
      <c r="Q570" s="286"/>
      <c r="R570" s="286"/>
      <c r="S570" s="97"/>
      <c r="U570" s="265"/>
      <c r="AZ570" s="100"/>
      <c r="BA570" s="100"/>
      <c r="BB570" s="100"/>
      <c r="BC570" s="100"/>
      <c r="BD570" s="100"/>
      <c r="BE570" s="100"/>
      <c r="BF570" s="100"/>
      <c r="BG570" s="100"/>
    </row>
    <row r="571" spans="5:59" s="95" customFormat="1" ht="12.75" customHeight="1" x14ac:dyDescent="0.15">
      <c r="E571" s="98"/>
      <c r="F571" s="99"/>
      <c r="I571" s="265"/>
      <c r="M571" s="298"/>
      <c r="N571" s="96"/>
      <c r="P571" s="286"/>
      <c r="Q571" s="286"/>
      <c r="R571" s="286"/>
      <c r="S571" s="97"/>
      <c r="U571" s="265"/>
      <c r="AZ571" s="100"/>
      <c r="BA571" s="100"/>
      <c r="BB571" s="100"/>
      <c r="BC571" s="100"/>
      <c r="BD571" s="100"/>
      <c r="BE571" s="100"/>
      <c r="BF571" s="100"/>
      <c r="BG571" s="100"/>
    </row>
    <row r="572" spans="5:59" s="95" customFormat="1" ht="12.75" customHeight="1" x14ac:dyDescent="0.15">
      <c r="E572" s="98"/>
      <c r="F572" s="99"/>
      <c r="I572" s="265"/>
      <c r="M572" s="298"/>
      <c r="N572" s="96"/>
      <c r="P572" s="286"/>
      <c r="Q572" s="286"/>
      <c r="R572" s="286"/>
      <c r="S572" s="97"/>
      <c r="U572" s="265"/>
      <c r="AZ572" s="100"/>
      <c r="BA572" s="100"/>
      <c r="BB572" s="100"/>
      <c r="BC572" s="100"/>
      <c r="BD572" s="100"/>
      <c r="BE572" s="100"/>
      <c r="BF572" s="100"/>
      <c r="BG572" s="100"/>
    </row>
    <row r="573" spans="5:59" s="95" customFormat="1" ht="12.75" customHeight="1" x14ac:dyDescent="0.15">
      <c r="E573" s="98"/>
      <c r="F573" s="99"/>
      <c r="I573" s="265"/>
      <c r="M573" s="298"/>
      <c r="N573" s="96"/>
      <c r="P573" s="286"/>
      <c r="Q573" s="286"/>
      <c r="R573" s="286"/>
      <c r="S573" s="97"/>
      <c r="U573" s="265"/>
      <c r="AZ573" s="100"/>
      <c r="BA573" s="100"/>
      <c r="BB573" s="100"/>
      <c r="BC573" s="100"/>
      <c r="BD573" s="100"/>
      <c r="BE573" s="100"/>
      <c r="BF573" s="100"/>
      <c r="BG573" s="100"/>
    </row>
    <row r="574" spans="5:59" s="95" customFormat="1" ht="12.75" customHeight="1" x14ac:dyDescent="0.15">
      <c r="E574" s="98"/>
      <c r="F574" s="99"/>
      <c r="I574" s="265"/>
      <c r="M574" s="298"/>
      <c r="N574" s="96"/>
      <c r="P574" s="286"/>
      <c r="Q574" s="286"/>
      <c r="R574" s="286"/>
      <c r="S574" s="97"/>
      <c r="U574" s="265"/>
      <c r="AZ574" s="100"/>
      <c r="BA574" s="100"/>
      <c r="BB574" s="100"/>
      <c r="BC574" s="100"/>
      <c r="BD574" s="100"/>
      <c r="BE574" s="100"/>
      <c r="BF574" s="100"/>
      <c r="BG574" s="100"/>
    </row>
    <row r="575" spans="5:59" s="95" customFormat="1" ht="12.75" customHeight="1" x14ac:dyDescent="0.15">
      <c r="E575" s="98"/>
      <c r="F575" s="99"/>
      <c r="I575" s="265"/>
      <c r="M575" s="298"/>
      <c r="N575" s="96"/>
      <c r="P575" s="286"/>
      <c r="Q575" s="286"/>
      <c r="R575" s="286"/>
      <c r="S575" s="97"/>
      <c r="U575" s="265"/>
      <c r="AZ575" s="100"/>
      <c r="BA575" s="100"/>
      <c r="BB575" s="100"/>
      <c r="BC575" s="100"/>
      <c r="BD575" s="100"/>
      <c r="BE575" s="100"/>
      <c r="BF575" s="100"/>
      <c r="BG575" s="100"/>
    </row>
    <row r="576" spans="5:59" s="95" customFormat="1" ht="12.75" customHeight="1" x14ac:dyDescent="0.15">
      <c r="E576" s="98"/>
      <c r="F576" s="99"/>
      <c r="I576" s="265"/>
      <c r="M576" s="298"/>
      <c r="N576" s="96"/>
      <c r="P576" s="286"/>
      <c r="Q576" s="286"/>
      <c r="R576" s="286"/>
      <c r="S576" s="97"/>
      <c r="U576" s="265"/>
      <c r="AZ576" s="100"/>
      <c r="BA576" s="100"/>
      <c r="BB576" s="100"/>
      <c r="BC576" s="100"/>
      <c r="BD576" s="100"/>
      <c r="BE576" s="100"/>
      <c r="BF576" s="100"/>
      <c r="BG576" s="100"/>
    </row>
    <row r="577" spans="5:59" s="95" customFormat="1" ht="12.75" customHeight="1" x14ac:dyDescent="0.15">
      <c r="E577" s="98"/>
      <c r="F577" s="99"/>
      <c r="I577" s="265"/>
      <c r="M577" s="298"/>
      <c r="N577" s="96"/>
      <c r="P577" s="286"/>
      <c r="Q577" s="286"/>
      <c r="R577" s="286"/>
      <c r="S577" s="97"/>
      <c r="U577" s="265"/>
      <c r="AZ577" s="100"/>
      <c r="BA577" s="100"/>
      <c r="BB577" s="100"/>
      <c r="BC577" s="100"/>
      <c r="BD577" s="100"/>
      <c r="BE577" s="100"/>
      <c r="BF577" s="100"/>
      <c r="BG577" s="100"/>
    </row>
    <row r="578" spans="5:59" s="95" customFormat="1" ht="12.75" customHeight="1" x14ac:dyDescent="0.15">
      <c r="E578" s="98"/>
      <c r="F578" s="99"/>
      <c r="I578" s="265"/>
      <c r="M578" s="298"/>
      <c r="N578" s="96"/>
      <c r="P578" s="286"/>
      <c r="Q578" s="286"/>
      <c r="R578" s="286"/>
      <c r="S578" s="97"/>
      <c r="U578" s="265"/>
      <c r="AZ578" s="100"/>
      <c r="BA578" s="100"/>
      <c r="BB578" s="100"/>
      <c r="BC578" s="100"/>
      <c r="BD578" s="100"/>
      <c r="BE578" s="100"/>
      <c r="BF578" s="100"/>
      <c r="BG578" s="100"/>
    </row>
    <row r="579" spans="5:59" s="95" customFormat="1" ht="12.75" customHeight="1" x14ac:dyDescent="0.15">
      <c r="E579" s="98"/>
      <c r="F579" s="99"/>
      <c r="I579" s="265"/>
      <c r="M579" s="298"/>
      <c r="N579" s="96"/>
      <c r="P579" s="286"/>
      <c r="Q579" s="286"/>
      <c r="R579" s="286"/>
      <c r="S579" s="97"/>
      <c r="U579" s="265"/>
      <c r="AZ579" s="100"/>
      <c r="BA579" s="100"/>
      <c r="BB579" s="100"/>
      <c r="BC579" s="100"/>
      <c r="BD579" s="100"/>
      <c r="BE579" s="100"/>
      <c r="BF579" s="100"/>
      <c r="BG579" s="100"/>
    </row>
    <row r="580" spans="5:59" s="95" customFormat="1" ht="12.75" customHeight="1" x14ac:dyDescent="0.15">
      <c r="E580" s="98"/>
      <c r="F580" s="99"/>
      <c r="I580" s="265"/>
      <c r="M580" s="298"/>
      <c r="N580" s="96"/>
      <c r="P580" s="286"/>
      <c r="Q580" s="286"/>
      <c r="R580" s="286"/>
      <c r="S580" s="97"/>
      <c r="U580" s="265"/>
      <c r="AZ580" s="100"/>
      <c r="BA580" s="100"/>
      <c r="BB580" s="100"/>
      <c r="BC580" s="100"/>
      <c r="BD580" s="100"/>
      <c r="BE580" s="100"/>
      <c r="BF580" s="100"/>
      <c r="BG580" s="100"/>
    </row>
    <row r="581" spans="5:59" s="95" customFormat="1" ht="12.75" customHeight="1" x14ac:dyDescent="0.15">
      <c r="E581" s="98"/>
      <c r="F581" s="99"/>
      <c r="I581" s="265"/>
      <c r="M581" s="298"/>
      <c r="N581" s="96"/>
      <c r="P581" s="286"/>
      <c r="Q581" s="286"/>
      <c r="R581" s="286"/>
      <c r="S581" s="97"/>
      <c r="U581" s="265"/>
      <c r="AZ581" s="100"/>
      <c r="BA581" s="100"/>
      <c r="BB581" s="100"/>
      <c r="BC581" s="100"/>
      <c r="BD581" s="100"/>
      <c r="BE581" s="100"/>
      <c r="BF581" s="100"/>
      <c r="BG581" s="100"/>
    </row>
    <row r="582" spans="5:59" s="95" customFormat="1" ht="12.75" customHeight="1" x14ac:dyDescent="0.15">
      <c r="E582" s="98"/>
      <c r="F582" s="99"/>
      <c r="I582" s="265"/>
      <c r="M582" s="298"/>
      <c r="N582" s="96"/>
      <c r="P582" s="286"/>
      <c r="Q582" s="286"/>
      <c r="R582" s="286"/>
      <c r="S582" s="97"/>
      <c r="U582" s="265"/>
      <c r="AZ582" s="100"/>
      <c r="BA582" s="100"/>
      <c r="BB582" s="100"/>
      <c r="BC582" s="100"/>
      <c r="BD582" s="100"/>
      <c r="BE582" s="100"/>
      <c r="BF582" s="100"/>
      <c r="BG582" s="100"/>
    </row>
    <row r="583" spans="5:59" s="95" customFormat="1" ht="12.75" customHeight="1" x14ac:dyDescent="0.15">
      <c r="E583" s="98"/>
      <c r="F583" s="99"/>
      <c r="I583" s="265"/>
      <c r="M583" s="298"/>
      <c r="N583" s="96"/>
      <c r="P583" s="286"/>
      <c r="Q583" s="286"/>
      <c r="R583" s="286"/>
      <c r="S583" s="97"/>
      <c r="U583" s="265"/>
      <c r="AZ583" s="100"/>
      <c r="BA583" s="100"/>
      <c r="BB583" s="100"/>
      <c r="BC583" s="100"/>
      <c r="BD583" s="100"/>
      <c r="BE583" s="100"/>
      <c r="BF583" s="100"/>
      <c r="BG583" s="100"/>
    </row>
    <row r="584" spans="5:59" s="95" customFormat="1" ht="12.75" customHeight="1" x14ac:dyDescent="0.15">
      <c r="E584" s="98"/>
      <c r="F584" s="99"/>
      <c r="I584" s="265"/>
      <c r="M584" s="298"/>
      <c r="N584" s="96"/>
      <c r="P584" s="286"/>
      <c r="Q584" s="286"/>
      <c r="R584" s="286"/>
      <c r="S584" s="97"/>
      <c r="U584" s="265"/>
      <c r="AZ584" s="100"/>
      <c r="BA584" s="100"/>
      <c r="BB584" s="100"/>
      <c r="BC584" s="100"/>
      <c r="BD584" s="100"/>
      <c r="BE584" s="100"/>
      <c r="BF584" s="100"/>
      <c r="BG584" s="100"/>
    </row>
    <row r="585" spans="5:59" s="95" customFormat="1" ht="12.75" customHeight="1" x14ac:dyDescent="0.15">
      <c r="E585" s="98"/>
      <c r="F585" s="99"/>
      <c r="I585" s="265"/>
      <c r="M585" s="298"/>
      <c r="N585" s="96"/>
      <c r="P585" s="286"/>
      <c r="Q585" s="286"/>
      <c r="R585" s="286"/>
      <c r="S585" s="97"/>
      <c r="U585" s="265"/>
      <c r="AZ585" s="100"/>
      <c r="BA585" s="100"/>
      <c r="BB585" s="100"/>
      <c r="BC585" s="100"/>
      <c r="BD585" s="100"/>
      <c r="BE585" s="100"/>
      <c r="BF585" s="100"/>
      <c r="BG585" s="100"/>
    </row>
    <row r="586" spans="5:59" s="95" customFormat="1" ht="12.75" customHeight="1" x14ac:dyDescent="0.15">
      <c r="E586" s="98"/>
      <c r="F586" s="99"/>
      <c r="I586" s="265"/>
      <c r="M586" s="298"/>
      <c r="N586" s="96"/>
      <c r="P586" s="286"/>
      <c r="Q586" s="286"/>
      <c r="R586" s="286"/>
      <c r="S586" s="97"/>
      <c r="U586" s="265"/>
      <c r="AZ586" s="100"/>
      <c r="BA586" s="100"/>
      <c r="BB586" s="100"/>
      <c r="BC586" s="100"/>
      <c r="BD586" s="100"/>
      <c r="BE586" s="100"/>
      <c r="BF586" s="100"/>
      <c r="BG586" s="100"/>
    </row>
    <row r="587" spans="5:59" s="95" customFormat="1" ht="12.75" customHeight="1" x14ac:dyDescent="0.15">
      <c r="E587" s="98"/>
      <c r="F587" s="99"/>
      <c r="I587" s="265"/>
      <c r="M587" s="298"/>
      <c r="N587" s="96"/>
      <c r="P587" s="286"/>
      <c r="Q587" s="286"/>
      <c r="R587" s="286"/>
      <c r="S587" s="97"/>
      <c r="U587" s="265"/>
      <c r="AZ587" s="100"/>
      <c r="BA587" s="100"/>
      <c r="BB587" s="100"/>
      <c r="BC587" s="100"/>
      <c r="BD587" s="100"/>
      <c r="BE587" s="100"/>
      <c r="BF587" s="100"/>
      <c r="BG587" s="100"/>
    </row>
    <row r="588" spans="5:59" s="95" customFormat="1" ht="12.75" customHeight="1" x14ac:dyDescent="0.15">
      <c r="E588" s="98"/>
      <c r="F588" s="99"/>
      <c r="I588" s="265"/>
      <c r="M588" s="298"/>
      <c r="N588" s="96"/>
      <c r="P588" s="286"/>
      <c r="Q588" s="286"/>
      <c r="R588" s="286"/>
      <c r="S588" s="97"/>
      <c r="U588" s="265"/>
      <c r="AZ588" s="100"/>
      <c r="BA588" s="100"/>
      <c r="BB588" s="100"/>
      <c r="BC588" s="100"/>
      <c r="BD588" s="100"/>
      <c r="BE588" s="100"/>
      <c r="BF588" s="100"/>
      <c r="BG588" s="100"/>
    </row>
    <row r="589" spans="5:59" s="95" customFormat="1" ht="12.75" customHeight="1" x14ac:dyDescent="0.15">
      <c r="E589" s="98"/>
      <c r="F589" s="99"/>
      <c r="I589" s="265"/>
      <c r="M589" s="298"/>
      <c r="N589" s="96"/>
      <c r="P589" s="286"/>
      <c r="Q589" s="286"/>
      <c r="R589" s="286"/>
      <c r="S589" s="97"/>
      <c r="U589" s="265"/>
      <c r="AZ589" s="100"/>
      <c r="BA589" s="100"/>
      <c r="BB589" s="100"/>
      <c r="BC589" s="100"/>
      <c r="BD589" s="100"/>
      <c r="BE589" s="100"/>
      <c r="BF589" s="100"/>
      <c r="BG589" s="100"/>
    </row>
    <row r="590" spans="5:59" s="95" customFormat="1" ht="12.75" customHeight="1" x14ac:dyDescent="0.15">
      <c r="E590" s="98"/>
      <c r="F590" s="99"/>
      <c r="I590" s="265"/>
      <c r="M590" s="298"/>
      <c r="N590" s="96"/>
      <c r="P590" s="286"/>
      <c r="Q590" s="286"/>
      <c r="R590" s="286"/>
      <c r="S590" s="97"/>
      <c r="U590" s="265"/>
      <c r="AZ590" s="100"/>
      <c r="BA590" s="100"/>
      <c r="BB590" s="100"/>
      <c r="BC590" s="100"/>
      <c r="BD590" s="100"/>
      <c r="BE590" s="100"/>
      <c r="BF590" s="100"/>
      <c r="BG590" s="100"/>
    </row>
    <row r="591" spans="5:59" s="95" customFormat="1" ht="12.75" customHeight="1" x14ac:dyDescent="0.15">
      <c r="E591" s="98"/>
      <c r="F591" s="99"/>
      <c r="I591" s="265"/>
      <c r="M591" s="298"/>
      <c r="N591" s="96"/>
      <c r="P591" s="286"/>
      <c r="Q591" s="286"/>
      <c r="R591" s="286"/>
      <c r="S591" s="97"/>
      <c r="U591" s="265"/>
      <c r="AZ591" s="100"/>
      <c r="BA591" s="100"/>
      <c r="BB591" s="100"/>
      <c r="BC591" s="100"/>
      <c r="BD591" s="100"/>
      <c r="BE591" s="100"/>
      <c r="BF591" s="100"/>
      <c r="BG591" s="100"/>
    </row>
    <row r="592" spans="5:59" s="95" customFormat="1" ht="12.75" customHeight="1" x14ac:dyDescent="0.15">
      <c r="E592" s="98"/>
      <c r="F592" s="99"/>
      <c r="I592" s="265"/>
      <c r="M592" s="298"/>
      <c r="N592" s="96"/>
      <c r="P592" s="286"/>
      <c r="Q592" s="286"/>
      <c r="R592" s="286"/>
      <c r="S592" s="97"/>
      <c r="U592" s="265"/>
      <c r="AZ592" s="100"/>
      <c r="BA592" s="100"/>
      <c r="BB592" s="100"/>
      <c r="BC592" s="100"/>
      <c r="BD592" s="100"/>
      <c r="BE592" s="100"/>
      <c r="BF592" s="100"/>
      <c r="BG592" s="100"/>
    </row>
    <row r="593" spans="5:59" s="95" customFormat="1" ht="12.75" customHeight="1" x14ac:dyDescent="0.15">
      <c r="E593" s="98"/>
      <c r="F593" s="99"/>
      <c r="I593" s="265"/>
      <c r="M593" s="298"/>
      <c r="N593" s="96"/>
      <c r="P593" s="286"/>
      <c r="Q593" s="286"/>
      <c r="R593" s="286"/>
      <c r="S593" s="97"/>
      <c r="U593" s="265"/>
      <c r="AZ593" s="100"/>
      <c r="BA593" s="100"/>
      <c r="BB593" s="100"/>
      <c r="BC593" s="100"/>
      <c r="BD593" s="100"/>
      <c r="BE593" s="100"/>
      <c r="BF593" s="100"/>
      <c r="BG593" s="100"/>
    </row>
    <row r="594" spans="5:59" s="95" customFormat="1" ht="12.75" customHeight="1" x14ac:dyDescent="0.15">
      <c r="E594" s="98"/>
      <c r="F594" s="99"/>
      <c r="I594" s="265"/>
      <c r="M594" s="298"/>
      <c r="N594" s="96"/>
      <c r="P594" s="286"/>
      <c r="Q594" s="286"/>
      <c r="R594" s="286"/>
      <c r="S594" s="97"/>
      <c r="U594" s="265"/>
      <c r="AZ594" s="100"/>
      <c r="BA594" s="100"/>
      <c r="BB594" s="100"/>
      <c r="BC594" s="100"/>
      <c r="BD594" s="100"/>
      <c r="BE594" s="100"/>
      <c r="BF594" s="100"/>
      <c r="BG594" s="100"/>
    </row>
    <row r="595" spans="5:59" s="95" customFormat="1" ht="12.75" customHeight="1" x14ac:dyDescent="0.15">
      <c r="E595" s="98"/>
      <c r="F595" s="99"/>
      <c r="I595" s="265"/>
      <c r="M595" s="298"/>
      <c r="N595" s="96"/>
      <c r="P595" s="286"/>
      <c r="Q595" s="286"/>
      <c r="R595" s="286"/>
      <c r="S595" s="97"/>
      <c r="U595" s="265"/>
      <c r="AZ595" s="100"/>
      <c r="BA595" s="100"/>
      <c r="BB595" s="100"/>
      <c r="BC595" s="100"/>
      <c r="BD595" s="100"/>
      <c r="BE595" s="100"/>
      <c r="BF595" s="100"/>
      <c r="BG595" s="100"/>
    </row>
    <row r="596" spans="5:59" s="95" customFormat="1" ht="12.75" customHeight="1" x14ac:dyDescent="0.15">
      <c r="E596" s="98"/>
      <c r="F596" s="99"/>
      <c r="I596" s="265"/>
      <c r="M596" s="298"/>
      <c r="N596" s="96"/>
      <c r="P596" s="286"/>
      <c r="Q596" s="286"/>
      <c r="R596" s="286"/>
      <c r="S596" s="97"/>
      <c r="U596" s="265"/>
      <c r="AZ596" s="100"/>
      <c r="BA596" s="100"/>
      <c r="BB596" s="100"/>
      <c r="BC596" s="100"/>
      <c r="BD596" s="100"/>
      <c r="BE596" s="100"/>
      <c r="BF596" s="100"/>
      <c r="BG596" s="100"/>
    </row>
    <row r="597" spans="5:59" s="95" customFormat="1" ht="12.75" customHeight="1" x14ac:dyDescent="0.15">
      <c r="E597" s="98"/>
      <c r="F597" s="99"/>
      <c r="I597" s="265"/>
      <c r="M597" s="298"/>
      <c r="N597" s="96"/>
      <c r="P597" s="286"/>
      <c r="Q597" s="286"/>
      <c r="R597" s="286"/>
      <c r="S597" s="97"/>
      <c r="U597" s="265"/>
      <c r="AZ597" s="100"/>
      <c r="BA597" s="100"/>
      <c r="BB597" s="100"/>
      <c r="BC597" s="100"/>
      <c r="BD597" s="100"/>
      <c r="BE597" s="100"/>
      <c r="BF597" s="100"/>
      <c r="BG597" s="100"/>
    </row>
    <row r="598" spans="5:59" s="95" customFormat="1" ht="12.75" customHeight="1" x14ac:dyDescent="0.15">
      <c r="E598" s="98"/>
      <c r="F598" s="99"/>
      <c r="I598" s="265"/>
      <c r="M598" s="298"/>
      <c r="N598" s="96"/>
      <c r="P598" s="286"/>
      <c r="Q598" s="286"/>
      <c r="R598" s="286"/>
      <c r="S598" s="97"/>
      <c r="U598" s="265"/>
      <c r="AZ598" s="100"/>
      <c r="BA598" s="100"/>
      <c r="BB598" s="100"/>
      <c r="BC598" s="100"/>
      <c r="BD598" s="100"/>
      <c r="BE598" s="100"/>
      <c r="BF598" s="100"/>
      <c r="BG598" s="100"/>
    </row>
    <row r="599" spans="5:59" s="95" customFormat="1" ht="12.75" customHeight="1" x14ac:dyDescent="0.15">
      <c r="E599" s="98"/>
      <c r="F599" s="99"/>
      <c r="I599" s="265"/>
      <c r="M599" s="298"/>
      <c r="N599" s="96"/>
      <c r="P599" s="286"/>
      <c r="Q599" s="286"/>
      <c r="R599" s="286"/>
      <c r="S599" s="97"/>
      <c r="U599" s="265"/>
      <c r="AZ599" s="100"/>
      <c r="BA599" s="100"/>
      <c r="BB599" s="100"/>
      <c r="BC599" s="100"/>
      <c r="BD599" s="100"/>
      <c r="BE599" s="100"/>
      <c r="BF599" s="100"/>
      <c r="BG599" s="100"/>
    </row>
    <row r="600" spans="5:59" s="95" customFormat="1" ht="12.75" customHeight="1" x14ac:dyDescent="0.15">
      <c r="E600" s="98"/>
      <c r="F600" s="99"/>
      <c r="I600" s="265"/>
      <c r="M600" s="298"/>
      <c r="N600" s="96"/>
      <c r="P600" s="286"/>
      <c r="Q600" s="286"/>
      <c r="R600" s="286"/>
      <c r="S600" s="97"/>
      <c r="U600" s="265"/>
      <c r="AZ600" s="100"/>
      <c r="BA600" s="100"/>
      <c r="BB600" s="100"/>
      <c r="BC600" s="100"/>
      <c r="BD600" s="100"/>
      <c r="BE600" s="100"/>
      <c r="BF600" s="100"/>
      <c r="BG600" s="100"/>
    </row>
    <row r="601" spans="5:59" s="95" customFormat="1" ht="12.75" customHeight="1" x14ac:dyDescent="0.15">
      <c r="E601" s="98"/>
      <c r="F601" s="99"/>
      <c r="I601" s="265"/>
      <c r="M601" s="298"/>
      <c r="N601" s="96"/>
      <c r="P601" s="286"/>
      <c r="Q601" s="286"/>
      <c r="R601" s="286"/>
      <c r="S601" s="97"/>
      <c r="U601" s="265"/>
      <c r="AZ601" s="100"/>
      <c r="BA601" s="100"/>
      <c r="BB601" s="100"/>
      <c r="BC601" s="100"/>
      <c r="BD601" s="100"/>
      <c r="BE601" s="100"/>
      <c r="BF601" s="100"/>
      <c r="BG601" s="100"/>
    </row>
    <row r="602" spans="5:59" s="95" customFormat="1" ht="12.75" customHeight="1" x14ac:dyDescent="0.15">
      <c r="E602" s="98"/>
      <c r="F602" s="99"/>
      <c r="I602" s="265"/>
      <c r="M602" s="298"/>
      <c r="N602" s="96"/>
      <c r="P602" s="286"/>
      <c r="Q602" s="286"/>
      <c r="R602" s="286"/>
      <c r="S602" s="97"/>
      <c r="U602" s="265"/>
      <c r="AZ602" s="100"/>
      <c r="BA602" s="100"/>
      <c r="BB602" s="100"/>
      <c r="BC602" s="100"/>
      <c r="BD602" s="100"/>
      <c r="BE602" s="100"/>
      <c r="BF602" s="100"/>
      <c r="BG602" s="100"/>
    </row>
    <row r="603" spans="5:59" s="95" customFormat="1" ht="12.75" customHeight="1" x14ac:dyDescent="0.15">
      <c r="E603" s="98"/>
      <c r="F603" s="99"/>
      <c r="I603" s="265"/>
      <c r="M603" s="298"/>
      <c r="N603" s="96"/>
      <c r="P603" s="286"/>
      <c r="Q603" s="286"/>
      <c r="R603" s="286"/>
      <c r="S603" s="97"/>
      <c r="U603" s="265"/>
      <c r="AZ603" s="100"/>
      <c r="BA603" s="100"/>
      <c r="BB603" s="100"/>
      <c r="BC603" s="100"/>
      <c r="BD603" s="100"/>
      <c r="BE603" s="100"/>
      <c r="BF603" s="100"/>
      <c r="BG603" s="100"/>
    </row>
    <row r="604" spans="5:59" s="95" customFormat="1" ht="12.75" customHeight="1" x14ac:dyDescent="0.15">
      <c r="E604" s="98"/>
      <c r="F604" s="99"/>
      <c r="I604" s="265"/>
      <c r="M604" s="298"/>
      <c r="N604" s="96"/>
      <c r="P604" s="286"/>
      <c r="Q604" s="286"/>
      <c r="R604" s="286"/>
      <c r="S604" s="97"/>
      <c r="U604" s="265"/>
      <c r="AZ604" s="100"/>
      <c r="BA604" s="100"/>
      <c r="BB604" s="100"/>
      <c r="BC604" s="100"/>
      <c r="BD604" s="100"/>
      <c r="BE604" s="100"/>
      <c r="BF604" s="100"/>
      <c r="BG604" s="100"/>
    </row>
    <row r="605" spans="5:59" s="95" customFormat="1" ht="12.75" customHeight="1" x14ac:dyDescent="0.15">
      <c r="E605" s="98"/>
      <c r="F605" s="99"/>
      <c r="I605" s="265"/>
      <c r="M605" s="298"/>
      <c r="N605" s="96"/>
      <c r="P605" s="286"/>
      <c r="Q605" s="286"/>
      <c r="R605" s="286"/>
      <c r="S605" s="97"/>
      <c r="U605" s="265"/>
      <c r="AZ605" s="100"/>
      <c r="BA605" s="100"/>
      <c r="BB605" s="100"/>
      <c r="BC605" s="100"/>
      <c r="BD605" s="100"/>
      <c r="BE605" s="100"/>
      <c r="BF605" s="100"/>
      <c r="BG605" s="100"/>
    </row>
    <row r="606" spans="5:59" s="95" customFormat="1" ht="12.75" customHeight="1" x14ac:dyDescent="0.15">
      <c r="E606" s="98"/>
      <c r="F606" s="99"/>
      <c r="I606" s="265"/>
      <c r="M606" s="298"/>
      <c r="N606" s="96"/>
      <c r="P606" s="286"/>
      <c r="Q606" s="286"/>
      <c r="R606" s="286"/>
      <c r="S606" s="97"/>
      <c r="U606" s="265"/>
      <c r="AZ606" s="100"/>
      <c r="BA606" s="100"/>
      <c r="BB606" s="100"/>
      <c r="BC606" s="100"/>
      <c r="BD606" s="100"/>
      <c r="BE606" s="100"/>
      <c r="BF606" s="100"/>
      <c r="BG606" s="100"/>
    </row>
    <row r="607" spans="5:59" s="95" customFormat="1" ht="12.75" customHeight="1" x14ac:dyDescent="0.15">
      <c r="E607" s="98"/>
      <c r="F607" s="99"/>
      <c r="I607" s="265"/>
      <c r="M607" s="298"/>
      <c r="N607" s="96"/>
      <c r="P607" s="286"/>
      <c r="Q607" s="286"/>
      <c r="R607" s="286"/>
      <c r="S607" s="97"/>
      <c r="U607" s="265"/>
      <c r="AZ607" s="100"/>
      <c r="BA607" s="100"/>
      <c r="BB607" s="100"/>
      <c r="BC607" s="100"/>
      <c r="BD607" s="100"/>
      <c r="BE607" s="100"/>
      <c r="BF607" s="100"/>
      <c r="BG607" s="100"/>
    </row>
    <row r="608" spans="5:59" s="95" customFormat="1" ht="12.75" customHeight="1" x14ac:dyDescent="0.15">
      <c r="E608" s="98"/>
      <c r="F608" s="99"/>
      <c r="I608" s="265"/>
      <c r="M608" s="298"/>
      <c r="N608" s="96"/>
      <c r="P608" s="286"/>
      <c r="Q608" s="286"/>
      <c r="R608" s="286"/>
      <c r="S608" s="97"/>
      <c r="U608" s="265"/>
      <c r="AZ608" s="100"/>
      <c r="BA608" s="100"/>
      <c r="BB608" s="100"/>
      <c r="BC608" s="100"/>
      <c r="BD608" s="100"/>
      <c r="BE608" s="100"/>
      <c r="BF608" s="100"/>
      <c r="BG608" s="100"/>
    </row>
    <row r="609" spans="5:59" s="95" customFormat="1" ht="12.75" customHeight="1" x14ac:dyDescent="0.15">
      <c r="E609" s="98"/>
      <c r="F609" s="99"/>
      <c r="I609" s="265"/>
      <c r="M609" s="298"/>
      <c r="N609" s="96"/>
      <c r="P609" s="286"/>
      <c r="Q609" s="286"/>
      <c r="R609" s="286"/>
      <c r="S609" s="97"/>
      <c r="U609" s="265"/>
      <c r="AZ609" s="100"/>
      <c r="BA609" s="100"/>
      <c r="BB609" s="100"/>
      <c r="BC609" s="100"/>
      <c r="BD609" s="100"/>
      <c r="BE609" s="100"/>
      <c r="BF609" s="100"/>
      <c r="BG609" s="100"/>
    </row>
    <row r="610" spans="5:59" s="95" customFormat="1" ht="12.75" customHeight="1" x14ac:dyDescent="0.15">
      <c r="E610" s="98"/>
      <c r="F610" s="99"/>
      <c r="I610" s="265"/>
      <c r="M610" s="298"/>
      <c r="N610" s="96"/>
      <c r="P610" s="286"/>
      <c r="Q610" s="286"/>
      <c r="R610" s="286"/>
      <c r="S610" s="97"/>
      <c r="U610" s="265"/>
      <c r="AZ610" s="100"/>
      <c r="BA610" s="100"/>
      <c r="BB610" s="100"/>
      <c r="BC610" s="100"/>
      <c r="BD610" s="100"/>
      <c r="BE610" s="100"/>
      <c r="BF610" s="100"/>
      <c r="BG610" s="100"/>
    </row>
    <row r="611" spans="5:59" s="95" customFormat="1" ht="12.75" customHeight="1" x14ac:dyDescent="0.15">
      <c r="E611" s="98"/>
      <c r="F611" s="99"/>
      <c r="I611" s="265"/>
      <c r="M611" s="298"/>
      <c r="N611" s="96"/>
      <c r="P611" s="286"/>
      <c r="Q611" s="286"/>
      <c r="R611" s="286"/>
      <c r="S611" s="97"/>
      <c r="U611" s="265"/>
      <c r="AZ611" s="100"/>
      <c r="BA611" s="100"/>
      <c r="BB611" s="100"/>
      <c r="BC611" s="100"/>
      <c r="BD611" s="100"/>
      <c r="BE611" s="100"/>
      <c r="BF611" s="100"/>
      <c r="BG611" s="100"/>
    </row>
    <row r="612" spans="5:59" s="95" customFormat="1" ht="12.75" customHeight="1" x14ac:dyDescent="0.15">
      <c r="E612" s="98"/>
      <c r="F612" s="99"/>
      <c r="I612" s="265"/>
      <c r="M612" s="298"/>
      <c r="N612" s="96"/>
      <c r="P612" s="286"/>
      <c r="Q612" s="286"/>
      <c r="R612" s="286"/>
      <c r="S612" s="97"/>
      <c r="U612" s="265"/>
      <c r="AZ612" s="100"/>
      <c r="BA612" s="100"/>
      <c r="BB612" s="100"/>
      <c r="BC612" s="100"/>
      <c r="BD612" s="100"/>
      <c r="BE612" s="100"/>
      <c r="BF612" s="100"/>
      <c r="BG612" s="100"/>
    </row>
    <row r="613" spans="5:59" s="95" customFormat="1" ht="12.75" customHeight="1" x14ac:dyDescent="0.15">
      <c r="E613" s="98"/>
      <c r="F613" s="99"/>
      <c r="I613" s="265"/>
      <c r="M613" s="298"/>
      <c r="N613" s="96"/>
      <c r="P613" s="286"/>
      <c r="Q613" s="286"/>
      <c r="R613" s="286"/>
      <c r="S613" s="97"/>
      <c r="U613" s="265"/>
      <c r="AZ613" s="100"/>
      <c r="BA613" s="100"/>
      <c r="BB613" s="100"/>
      <c r="BC613" s="100"/>
      <c r="BD613" s="100"/>
      <c r="BE613" s="100"/>
      <c r="BF613" s="100"/>
      <c r="BG613" s="100"/>
    </row>
    <row r="614" spans="5:59" s="95" customFormat="1" ht="12.75" customHeight="1" x14ac:dyDescent="0.15">
      <c r="E614" s="98"/>
      <c r="F614" s="99"/>
      <c r="I614" s="265"/>
      <c r="M614" s="298"/>
      <c r="N614" s="96"/>
      <c r="P614" s="286"/>
      <c r="Q614" s="286"/>
      <c r="R614" s="286"/>
      <c r="S614" s="97"/>
      <c r="U614" s="265"/>
      <c r="AZ614" s="100"/>
      <c r="BA614" s="100"/>
      <c r="BB614" s="100"/>
      <c r="BC614" s="100"/>
      <c r="BD614" s="100"/>
      <c r="BE614" s="100"/>
      <c r="BF614" s="100"/>
      <c r="BG614" s="100"/>
    </row>
    <row r="615" spans="5:59" s="95" customFormat="1" ht="12.75" customHeight="1" x14ac:dyDescent="0.15">
      <c r="E615" s="98"/>
      <c r="F615" s="99"/>
      <c r="I615" s="265"/>
      <c r="M615" s="298"/>
      <c r="N615" s="96"/>
      <c r="P615" s="286"/>
      <c r="Q615" s="286"/>
      <c r="R615" s="286"/>
      <c r="S615" s="97"/>
      <c r="U615" s="265"/>
      <c r="AZ615" s="100"/>
      <c r="BA615" s="100"/>
      <c r="BB615" s="100"/>
      <c r="BC615" s="100"/>
      <c r="BD615" s="100"/>
      <c r="BE615" s="100"/>
      <c r="BF615" s="100"/>
      <c r="BG615" s="100"/>
    </row>
    <row r="616" spans="5:59" s="95" customFormat="1" ht="12.75" customHeight="1" x14ac:dyDescent="0.15">
      <c r="E616" s="98"/>
      <c r="F616" s="99"/>
      <c r="I616" s="265"/>
      <c r="M616" s="298"/>
      <c r="N616" s="96"/>
      <c r="P616" s="286"/>
      <c r="Q616" s="286"/>
      <c r="R616" s="286"/>
      <c r="S616" s="97"/>
      <c r="U616" s="265"/>
      <c r="AZ616" s="100"/>
      <c r="BA616" s="100"/>
      <c r="BB616" s="100"/>
      <c r="BC616" s="100"/>
      <c r="BD616" s="100"/>
      <c r="BE616" s="100"/>
      <c r="BF616" s="100"/>
      <c r="BG616" s="100"/>
    </row>
    <row r="617" spans="5:59" s="95" customFormat="1" ht="12.75" customHeight="1" x14ac:dyDescent="0.15">
      <c r="E617" s="98"/>
      <c r="F617" s="99"/>
      <c r="I617" s="265"/>
      <c r="M617" s="298"/>
      <c r="N617" s="96"/>
      <c r="P617" s="286"/>
      <c r="Q617" s="286"/>
      <c r="R617" s="286"/>
      <c r="S617" s="97"/>
      <c r="U617" s="265"/>
      <c r="AZ617" s="100"/>
      <c r="BA617" s="100"/>
      <c r="BB617" s="100"/>
      <c r="BC617" s="100"/>
      <c r="BD617" s="100"/>
      <c r="BE617" s="100"/>
      <c r="BF617" s="100"/>
      <c r="BG617" s="100"/>
    </row>
    <row r="618" spans="5:59" s="95" customFormat="1" ht="12.75" customHeight="1" x14ac:dyDescent="0.15">
      <c r="E618" s="98"/>
      <c r="F618" s="99"/>
      <c r="I618" s="265"/>
      <c r="M618" s="298"/>
      <c r="N618" s="96"/>
      <c r="P618" s="286"/>
      <c r="Q618" s="286"/>
      <c r="R618" s="286"/>
      <c r="S618" s="97"/>
      <c r="U618" s="265"/>
      <c r="AZ618" s="100"/>
      <c r="BA618" s="100"/>
      <c r="BB618" s="100"/>
      <c r="BC618" s="100"/>
      <c r="BD618" s="100"/>
      <c r="BE618" s="100"/>
      <c r="BF618" s="100"/>
      <c r="BG618" s="100"/>
    </row>
    <row r="619" spans="5:59" s="95" customFormat="1" ht="12.75" customHeight="1" x14ac:dyDescent="0.15">
      <c r="E619" s="98"/>
      <c r="F619" s="99"/>
      <c r="I619" s="265"/>
      <c r="M619" s="298"/>
      <c r="N619" s="96"/>
      <c r="P619" s="286"/>
      <c r="Q619" s="286"/>
      <c r="R619" s="286"/>
      <c r="S619" s="97"/>
      <c r="U619" s="265"/>
      <c r="AZ619" s="100"/>
      <c r="BA619" s="100"/>
      <c r="BB619" s="100"/>
      <c r="BC619" s="100"/>
      <c r="BD619" s="100"/>
      <c r="BE619" s="100"/>
      <c r="BF619" s="100"/>
      <c r="BG619" s="100"/>
    </row>
    <row r="620" spans="5:59" s="95" customFormat="1" ht="12.75" customHeight="1" x14ac:dyDescent="0.15">
      <c r="E620" s="98"/>
      <c r="F620" s="99"/>
      <c r="I620" s="265"/>
      <c r="M620" s="298"/>
      <c r="N620" s="96"/>
      <c r="P620" s="286"/>
      <c r="Q620" s="286"/>
      <c r="R620" s="286"/>
      <c r="S620" s="97"/>
      <c r="U620" s="265"/>
      <c r="AZ620" s="100"/>
      <c r="BA620" s="100"/>
      <c r="BB620" s="100"/>
      <c r="BC620" s="100"/>
      <c r="BD620" s="100"/>
      <c r="BE620" s="100"/>
      <c r="BF620" s="100"/>
      <c r="BG620" s="100"/>
    </row>
    <row r="621" spans="5:59" s="95" customFormat="1" ht="12.75" customHeight="1" x14ac:dyDescent="0.15">
      <c r="E621" s="98"/>
      <c r="F621" s="99"/>
      <c r="I621" s="265"/>
      <c r="M621" s="298"/>
      <c r="N621" s="96"/>
      <c r="P621" s="286"/>
      <c r="Q621" s="286"/>
      <c r="R621" s="286"/>
      <c r="S621" s="97"/>
      <c r="U621" s="265"/>
      <c r="AZ621" s="100"/>
      <c r="BA621" s="100"/>
      <c r="BB621" s="100"/>
      <c r="BC621" s="100"/>
      <c r="BD621" s="100"/>
      <c r="BE621" s="100"/>
      <c r="BF621" s="100"/>
      <c r="BG621" s="100"/>
    </row>
    <row r="622" spans="5:59" s="95" customFormat="1" ht="12.75" customHeight="1" x14ac:dyDescent="0.15">
      <c r="E622" s="98"/>
      <c r="F622" s="99"/>
      <c r="I622" s="265"/>
      <c r="M622" s="298"/>
      <c r="N622" s="96"/>
      <c r="P622" s="286"/>
      <c r="Q622" s="286"/>
      <c r="R622" s="286"/>
      <c r="S622" s="97"/>
      <c r="U622" s="265"/>
      <c r="AZ622" s="100"/>
      <c r="BA622" s="100"/>
      <c r="BB622" s="100"/>
      <c r="BC622" s="100"/>
      <c r="BD622" s="100"/>
      <c r="BE622" s="100"/>
      <c r="BF622" s="100"/>
      <c r="BG622" s="100"/>
    </row>
    <row r="623" spans="5:59" s="95" customFormat="1" ht="12.75" customHeight="1" x14ac:dyDescent="0.15">
      <c r="E623" s="98"/>
      <c r="F623" s="99"/>
      <c r="I623" s="265"/>
      <c r="M623" s="298"/>
      <c r="N623" s="96"/>
      <c r="P623" s="286"/>
      <c r="Q623" s="286"/>
      <c r="R623" s="286"/>
      <c r="S623" s="97"/>
      <c r="U623" s="265"/>
      <c r="AZ623" s="100"/>
      <c r="BA623" s="100"/>
      <c r="BB623" s="100"/>
      <c r="BC623" s="100"/>
      <c r="BD623" s="100"/>
      <c r="BE623" s="100"/>
      <c r="BF623" s="100"/>
      <c r="BG623" s="100"/>
    </row>
    <row r="624" spans="5:59" s="95" customFormat="1" ht="12.75" customHeight="1" x14ac:dyDescent="0.15">
      <c r="E624" s="98"/>
      <c r="F624" s="99"/>
      <c r="I624" s="265"/>
      <c r="M624" s="298"/>
      <c r="N624" s="96"/>
      <c r="P624" s="286"/>
      <c r="Q624" s="286"/>
      <c r="R624" s="286"/>
      <c r="S624" s="97"/>
      <c r="U624" s="265"/>
      <c r="AZ624" s="100"/>
      <c r="BA624" s="100"/>
      <c r="BB624" s="100"/>
      <c r="BC624" s="100"/>
      <c r="BD624" s="100"/>
      <c r="BE624" s="100"/>
      <c r="BF624" s="100"/>
      <c r="BG624" s="100"/>
    </row>
    <row r="625" spans="5:59" s="95" customFormat="1" ht="12.75" customHeight="1" x14ac:dyDescent="0.15">
      <c r="E625" s="98"/>
      <c r="F625" s="99"/>
      <c r="I625" s="265"/>
      <c r="M625" s="298"/>
      <c r="N625" s="96"/>
      <c r="P625" s="286"/>
      <c r="Q625" s="286"/>
      <c r="R625" s="286"/>
      <c r="S625" s="97"/>
      <c r="U625" s="265"/>
      <c r="AZ625" s="100"/>
      <c r="BA625" s="100"/>
      <c r="BB625" s="100"/>
      <c r="BC625" s="100"/>
      <c r="BD625" s="100"/>
      <c r="BE625" s="100"/>
      <c r="BF625" s="100"/>
      <c r="BG625" s="100"/>
    </row>
    <row r="626" spans="5:59" s="95" customFormat="1" ht="12.75" customHeight="1" x14ac:dyDescent="0.15">
      <c r="E626" s="98"/>
      <c r="F626" s="99"/>
      <c r="I626" s="265"/>
      <c r="M626" s="298"/>
      <c r="N626" s="96"/>
      <c r="P626" s="286"/>
      <c r="Q626" s="286"/>
      <c r="R626" s="286"/>
      <c r="S626" s="97"/>
      <c r="U626" s="265"/>
      <c r="AZ626" s="100"/>
      <c r="BA626" s="100"/>
      <c r="BB626" s="100"/>
      <c r="BC626" s="100"/>
      <c r="BD626" s="100"/>
      <c r="BE626" s="100"/>
      <c r="BF626" s="100"/>
      <c r="BG626" s="100"/>
    </row>
    <row r="627" spans="5:59" s="95" customFormat="1" ht="12.75" customHeight="1" x14ac:dyDescent="0.15">
      <c r="E627" s="98"/>
      <c r="F627" s="99"/>
      <c r="I627" s="265"/>
      <c r="M627" s="298"/>
      <c r="N627" s="96"/>
      <c r="P627" s="286"/>
      <c r="Q627" s="286"/>
      <c r="R627" s="286"/>
      <c r="S627" s="97"/>
      <c r="U627" s="265"/>
      <c r="AZ627" s="100"/>
      <c r="BA627" s="100"/>
      <c r="BB627" s="100"/>
      <c r="BC627" s="100"/>
      <c r="BD627" s="100"/>
      <c r="BE627" s="100"/>
      <c r="BF627" s="100"/>
      <c r="BG627" s="100"/>
    </row>
    <row r="628" spans="5:59" s="95" customFormat="1" ht="12.75" customHeight="1" x14ac:dyDescent="0.15">
      <c r="E628" s="98"/>
      <c r="F628" s="99"/>
      <c r="I628" s="265"/>
      <c r="M628" s="298"/>
      <c r="N628" s="96"/>
      <c r="P628" s="286"/>
      <c r="Q628" s="286"/>
      <c r="R628" s="286"/>
      <c r="S628" s="97"/>
      <c r="U628" s="265"/>
      <c r="AZ628" s="100"/>
      <c r="BA628" s="100"/>
      <c r="BB628" s="100"/>
      <c r="BC628" s="100"/>
      <c r="BD628" s="100"/>
      <c r="BE628" s="100"/>
      <c r="BF628" s="100"/>
      <c r="BG628" s="100"/>
    </row>
    <row r="629" spans="5:59" s="95" customFormat="1" ht="12.75" customHeight="1" x14ac:dyDescent="0.15">
      <c r="E629" s="98"/>
      <c r="F629" s="99"/>
      <c r="I629" s="265"/>
      <c r="M629" s="298"/>
      <c r="N629" s="96"/>
      <c r="P629" s="286"/>
      <c r="Q629" s="286"/>
      <c r="R629" s="286"/>
      <c r="S629" s="97"/>
      <c r="U629" s="265"/>
      <c r="AZ629" s="100"/>
      <c r="BA629" s="100"/>
      <c r="BB629" s="100"/>
      <c r="BC629" s="100"/>
      <c r="BD629" s="100"/>
      <c r="BE629" s="100"/>
      <c r="BF629" s="100"/>
      <c r="BG629" s="100"/>
    </row>
    <row r="630" spans="5:59" s="95" customFormat="1" ht="12.75" customHeight="1" x14ac:dyDescent="0.15">
      <c r="E630" s="98"/>
      <c r="F630" s="99"/>
      <c r="I630" s="265"/>
      <c r="M630" s="298"/>
      <c r="N630" s="96"/>
      <c r="P630" s="286"/>
      <c r="Q630" s="286"/>
      <c r="R630" s="286"/>
      <c r="S630" s="97"/>
      <c r="U630" s="265"/>
      <c r="AZ630" s="100"/>
      <c r="BA630" s="100"/>
      <c r="BB630" s="100"/>
      <c r="BC630" s="100"/>
      <c r="BD630" s="100"/>
      <c r="BE630" s="100"/>
      <c r="BF630" s="100"/>
      <c r="BG630" s="100"/>
    </row>
    <row r="631" spans="5:59" s="95" customFormat="1" ht="12.75" customHeight="1" x14ac:dyDescent="0.15">
      <c r="E631" s="98"/>
      <c r="F631" s="99"/>
      <c r="I631" s="265"/>
      <c r="M631" s="298"/>
      <c r="N631" s="96"/>
      <c r="P631" s="286"/>
      <c r="Q631" s="286"/>
      <c r="R631" s="286"/>
      <c r="S631" s="97"/>
      <c r="U631" s="265"/>
      <c r="AZ631" s="100"/>
      <c r="BA631" s="100"/>
      <c r="BB631" s="100"/>
      <c r="BC631" s="100"/>
      <c r="BD631" s="100"/>
      <c r="BE631" s="100"/>
      <c r="BF631" s="100"/>
      <c r="BG631" s="100"/>
    </row>
    <row r="632" spans="5:59" s="95" customFormat="1" ht="12.75" customHeight="1" x14ac:dyDescent="0.15">
      <c r="E632" s="98"/>
      <c r="F632" s="99"/>
      <c r="I632" s="265"/>
      <c r="M632" s="298"/>
      <c r="N632" s="96"/>
      <c r="P632" s="286"/>
      <c r="Q632" s="286"/>
      <c r="R632" s="286"/>
      <c r="S632" s="97"/>
      <c r="U632" s="265"/>
      <c r="AZ632" s="100"/>
      <c r="BA632" s="100"/>
      <c r="BB632" s="100"/>
      <c r="BC632" s="100"/>
      <c r="BD632" s="100"/>
      <c r="BE632" s="100"/>
      <c r="BF632" s="100"/>
      <c r="BG632" s="100"/>
    </row>
    <row r="633" spans="5:59" s="95" customFormat="1" ht="12.75" customHeight="1" x14ac:dyDescent="0.15">
      <c r="E633" s="98"/>
      <c r="F633" s="99"/>
      <c r="I633" s="265"/>
      <c r="M633" s="298"/>
      <c r="N633" s="96"/>
      <c r="P633" s="286"/>
      <c r="Q633" s="286"/>
      <c r="R633" s="286"/>
      <c r="S633" s="97"/>
      <c r="U633" s="265"/>
      <c r="AZ633" s="100"/>
      <c r="BA633" s="100"/>
      <c r="BB633" s="100"/>
      <c r="BC633" s="100"/>
      <c r="BD633" s="100"/>
      <c r="BE633" s="100"/>
      <c r="BF633" s="100"/>
      <c r="BG633" s="100"/>
    </row>
    <row r="634" spans="5:59" s="95" customFormat="1" ht="12.75" customHeight="1" x14ac:dyDescent="0.15">
      <c r="E634" s="98"/>
      <c r="F634" s="99"/>
      <c r="I634" s="265"/>
      <c r="M634" s="298"/>
      <c r="N634" s="96"/>
      <c r="P634" s="286"/>
      <c r="Q634" s="286"/>
      <c r="R634" s="286"/>
      <c r="S634" s="97"/>
      <c r="U634" s="265"/>
      <c r="AZ634" s="100"/>
      <c r="BA634" s="100"/>
      <c r="BB634" s="100"/>
      <c r="BC634" s="100"/>
      <c r="BD634" s="100"/>
      <c r="BE634" s="100"/>
      <c r="BF634" s="100"/>
      <c r="BG634" s="100"/>
    </row>
    <row r="635" spans="5:59" s="95" customFormat="1" ht="12.75" customHeight="1" x14ac:dyDescent="0.15">
      <c r="E635" s="98"/>
      <c r="F635" s="99"/>
      <c r="I635" s="265"/>
      <c r="M635" s="298"/>
      <c r="N635" s="96"/>
      <c r="P635" s="286"/>
      <c r="Q635" s="286"/>
      <c r="R635" s="286"/>
      <c r="S635" s="97"/>
      <c r="U635" s="265"/>
      <c r="AZ635" s="100"/>
      <c r="BA635" s="100"/>
      <c r="BB635" s="100"/>
      <c r="BC635" s="100"/>
      <c r="BD635" s="100"/>
      <c r="BE635" s="100"/>
      <c r="BF635" s="100"/>
      <c r="BG635" s="100"/>
    </row>
    <row r="636" spans="5:59" s="95" customFormat="1" ht="12.75" customHeight="1" x14ac:dyDescent="0.15">
      <c r="E636" s="98"/>
      <c r="F636" s="99"/>
      <c r="I636" s="265"/>
      <c r="M636" s="298"/>
      <c r="N636" s="96"/>
      <c r="P636" s="286"/>
      <c r="Q636" s="286"/>
      <c r="R636" s="286"/>
      <c r="S636" s="97"/>
      <c r="U636" s="265"/>
      <c r="AZ636" s="100"/>
      <c r="BA636" s="100"/>
      <c r="BB636" s="100"/>
      <c r="BC636" s="100"/>
      <c r="BD636" s="100"/>
      <c r="BE636" s="100"/>
      <c r="BF636" s="100"/>
      <c r="BG636" s="100"/>
    </row>
    <row r="637" spans="5:59" s="95" customFormat="1" ht="12.75" customHeight="1" x14ac:dyDescent="0.15">
      <c r="E637" s="98"/>
      <c r="F637" s="99"/>
      <c r="I637" s="265"/>
      <c r="M637" s="298"/>
      <c r="N637" s="96"/>
      <c r="P637" s="286"/>
      <c r="Q637" s="286"/>
      <c r="R637" s="286"/>
      <c r="S637" s="97"/>
      <c r="U637" s="265"/>
      <c r="AZ637" s="100"/>
      <c r="BA637" s="100"/>
      <c r="BB637" s="100"/>
      <c r="BC637" s="100"/>
      <c r="BD637" s="100"/>
      <c r="BE637" s="100"/>
      <c r="BF637" s="100"/>
      <c r="BG637" s="100"/>
    </row>
    <row r="638" spans="5:59" s="95" customFormat="1" ht="12.75" customHeight="1" x14ac:dyDescent="0.15">
      <c r="E638" s="98"/>
      <c r="F638" s="99"/>
      <c r="I638" s="265"/>
      <c r="M638" s="298"/>
      <c r="N638" s="96"/>
      <c r="P638" s="286"/>
      <c r="Q638" s="286"/>
      <c r="R638" s="286"/>
      <c r="S638" s="97"/>
      <c r="U638" s="265"/>
      <c r="AZ638" s="100"/>
      <c r="BA638" s="100"/>
      <c r="BB638" s="100"/>
      <c r="BC638" s="100"/>
      <c r="BD638" s="100"/>
      <c r="BE638" s="100"/>
      <c r="BF638" s="100"/>
      <c r="BG638" s="100"/>
    </row>
    <row r="639" spans="5:59" s="95" customFormat="1" ht="12.75" customHeight="1" x14ac:dyDescent="0.15">
      <c r="E639" s="98"/>
      <c r="F639" s="99"/>
      <c r="I639" s="265"/>
      <c r="M639" s="298"/>
      <c r="N639" s="96"/>
      <c r="P639" s="286"/>
      <c r="Q639" s="286"/>
      <c r="R639" s="286"/>
      <c r="S639" s="97"/>
      <c r="U639" s="265"/>
      <c r="AZ639" s="100"/>
      <c r="BA639" s="100"/>
      <c r="BB639" s="100"/>
      <c r="BC639" s="100"/>
      <c r="BD639" s="100"/>
      <c r="BE639" s="100"/>
      <c r="BF639" s="100"/>
      <c r="BG639" s="100"/>
    </row>
    <row r="640" spans="5:59" s="95" customFormat="1" ht="12.75" customHeight="1" x14ac:dyDescent="0.15">
      <c r="E640" s="98"/>
      <c r="F640" s="99"/>
      <c r="I640" s="265"/>
      <c r="M640" s="298"/>
      <c r="N640" s="96"/>
      <c r="P640" s="286"/>
      <c r="Q640" s="286"/>
      <c r="R640" s="286"/>
      <c r="S640" s="97"/>
      <c r="U640" s="265"/>
      <c r="AZ640" s="100"/>
      <c r="BA640" s="100"/>
      <c r="BB640" s="100"/>
      <c r="BC640" s="100"/>
      <c r="BD640" s="100"/>
      <c r="BE640" s="100"/>
      <c r="BF640" s="100"/>
      <c r="BG640" s="100"/>
    </row>
    <row r="641" spans="5:59" s="95" customFormat="1" ht="12.75" customHeight="1" x14ac:dyDescent="0.15">
      <c r="E641" s="98"/>
      <c r="F641" s="99"/>
      <c r="I641" s="265"/>
      <c r="M641" s="298"/>
      <c r="N641" s="96"/>
      <c r="P641" s="286"/>
      <c r="Q641" s="286"/>
      <c r="R641" s="286"/>
      <c r="S641" s="97"/>
      <c r="U641" s="265"/>
      <c r="AZ641" s="100"/>
      <c r="BA641" s="100"/>
      <c r="BB641" s="100"/>
      <c r="BC641" s="100"/>
      <c r="BD641" s="100"/>
      <c r="BE641" s="100"/>
      <c r="BF641" s="100"/>
      <c r="BG641" s="100"/>
    </row>
    <row r="642" spans="5:59" s="95" customFormat="1" ht="12.75" customHeight="1" x14ac:dyDescent="0.15">
      <c r="E642" s="98"/>
      <c r="F642" s="99"/>
      <c r="I642" s="265"/>
      <c r="M642" s="298"/>
      <c r="N642" s="96"/>
      <c r="P642" s="286"/>
      <c r="Q642" s="286"/>
      <c r="R642" s="286"/>
      <c r="S642" s="97"/>
      <c r="U642" s="265"/>
      <c r="AZ642" s="100"/>
      <c r="BA642" s="100"/>
      <c r="BB642" s="100"/>
      <c r="BC642" s="100"/>
      <c r="BD642" s="100"/>
      <c r="BE642" s="100"/>
      <c r="BF642" s="100"/>
      <c r="BG642" s="100"/>
    </row>
    <row r="643" spans="5:59" s="95" customFormat="1" ht="12.75" customHeight="1" x14ac:dyDescent="0.15">
      <c r="E643" s="98"/>
      <c r="F643" s="99"/>
      <c r="I643" s="265"/>
      <c r="M643" s="298"/>
      <c r="N643" s="96"/>
      <c r="P643" s="286"/>
      <c r="Q643" s="286"/>
      <c r="R643" s="286"/>
      <c r="S643" s="97"/>
      <c r="U643" s="265"/>
      <c r="AZ643" s="100"/>
      <c r="BA643" s="100"/>
      <c r="BB643" s="100"/>
      <c r="BC643" s="100"/>
      <c r="BD643" s="100"/>
      <c r="BE643" s="100"/>
      <c r="BF643" s="100"/>
      <c r="BG643" s="100"/>
    </row>
    <row r="644" spans="5:59" s="95" customFormat="1" ht="12.75" customHeight="1" x14ac:dyDescent="0.15">
      <c r="E644" s="98"/>
      <c r="F644" s="99"/>
      <c r="I644" s="265"/>
      <c r="M644" s="298"/>
      <c r="N644" s="96"/>
      <c r="P644" s="286"/>
      <c r="Q644" s="286"/>
      <c r="R644" s="286"/>
      <c r="S644" s="97"/>
      <c r="U644" s="265"/>
      <c r="AZ644" s="100"/>
      <c r="BA644" s="100"/>
      <c r="BB644" s="100"/>
      <c r="BC644" s="100"/>
      <c r="BD644" s="100"/>
      <c r="BE644" s="100"/>
      <c r="BF644" s="100"/>
      <c r="BG644" s="100"/>
    </row>
    <row r="645" spans="5:59" s="95" customFormat="1" ht="12.75" customHeight="1" x14ac:dyDescent="0.15">
      <c r="E645" s="98"/>
      <c r="F645" s="99"/>
      <c r="I645" s="265"/>
      <c r="M645" s="298"/>
      <c r="N645" s="96"/>
      <c r="P645" s="286"/>
      <c r="Q645" s="286"/>
      <c r="R645" s="286"/>
      <c r="S645" s="97"/>
      <c r="U645" s="265"/>
      <c r="AZ645" s="100"/>
      <c r="BA645" s="100"/>
      <c r="BB645" s="100"/>
      <c r="BC645" s="100"/>
      <c r="BD645" s="100"/>
      <c r="BE645" s="100"/>
      <c r="BF645" s="100"/>
      <c r="BG645" s="100"/>
    </row>
    <row r="646" spans="5:59" s="95" customFormat="1" ht="12.75" customHeight="1" x14ac:dyDescent="0.15">
      <c r="E646" s="98"/>
      <c r="F646" s="99"/>
      <c r="I646" s="265"/>
      <c r="M646" s="298"/>
      <c r="N646" s="96"/>
      <c r="P646" s="286"/>
      <c r="Q646" s="286"/>
      <c r="R646" s="286"/>
      <c r="S646" s="97"/>
      <c r="U646" s="265"/>
      <c r="AZ646" s="100"/>
      <c r="BA646" s="100"/>
      <c r="BB646" s="100"/>
      <c r="BC646" s="100"/>
      <c r="BD646" s="100"/>
      <c r="BE646" s="100"/>
      <c r="BF646" s="100"/>
      <c r="BG646" s="100"/>
    </row>
    <row r="647" spans="5:59" s="95" customFormat="1" ht="12.75" customHeight="1" x14ac:dyDescent="0.15">
      <c r="E647" s="98"/>
      <c r="F647" s="99"/>
      <c r="I647" s="265"/>
      <c r="M647" s="298"/>
      <c r="N647" s="96"/>
      <c r="P647" s="286"/>
      <c r="Q647" s="286"/>
      <c r="R647" s="286"/>
      <c r="S647" s="97"/>
      <c r="U647" s="265"/>
      <c r="AZ647" s="100"/>
      <c r="BA647" s="100"/>
      <c r="BB647" s="100"/>
      <c r="BC647" s="100"/>
      <c r="BD647" s="100"/>
      <c r="BE647" s="100"/>
      <c r="BF647" s="100"/>
      <c r="BG647" s="100"/>
    </row>
    <row r="648" spans="5:59" s="95" customFormat="1" ht="12.75" customHeight="1" x14ac:dyDescent="0.15">
      <c r="E648" s="98"/>
      <c r="F648" s="99"/>
      <c r="I648" s="265"/>
      <c r="M648" s="298"/>
      <c r="N648" s="96"/>
      <c r="P648" s="286"/>
      <c r="Q648" s="286"/>
      <c r="R648" s="286"/>
      <c r="S648" s="97"/>
      <c r="U648" s="265"/>
      <c r="AZ648" s="100"/>
      <c r="BA648" s="100"/>
      <c r="BB648" s="100"/>
      <c r="BC648" s="100"/>
      <c r="BD648" s="100"/>
      <c r="BE648" s="100"/>
      <c r="BF648" s="100"/>
      <c r="BG648" s="100"/>
    </row>
    <row r="649" spans="5:59" s="95" customFormat="1" ht="12.75" customHeight="1" x14ac:dyDescent="0.15">
      <c r="E649" s="98"/>
      <c r="F649" s="99"/>
      <c r="I649" s="265"/>
      <c r="M649" s="298"/>
      <c r="N649" s="96"/>
      <c r="P649" s="286"/>
      <c r="Q649" s="286"/>
      <c r="R649" s="286"/>
      <c r="S649" s="97"/>
      <c r="U649" s="265"/>
      <c r="AZ649" s="100"/>
      <c r="BA649" s="100"/>
      <c r="BB649" s="100"/>
      <c r="BC649" s="100"/>
      <c r="BD649" s="100"/>
      <c r="BE649" s="100"/>
      <c r="BF649" s="100"/>
      <c r="BG649" s="100"/>
    </row>
    <row r="650" spans="5:59" s="95" customFormat="1" ht="12.75" customHeight="1" x14ac:dyDescent="0.15">
      <c r="E650" s="98"/>
      <c r="F650" s="99"/>
      <c r="I650" s="265"/>
      <c r="M650" s="298"/>
      <c r="N650" s="96"/>
      <c r="P650" s="286"/>
      <c r="Q650" s="286"/>
      <c r="R650" s="286"/>
      <c r="S650" s="97"/>
      <c r="U650" s="265"/>
      <c r="AZ650" s="100"/>
      <c r="BA650" s="100"/>
      <c r="BB650" s="100"/>
      <c r="BC650" s="100"/>
      <c r="BD650" s="100"/>
      <c r="BE650" s="100"/>
      <c r="BF650" s="100"/>
      <c r="BG650" s="100"/>
    </row>
    <row r="651" spans="5:59" s="95" customFormat="1" ht="12.75" customHeight="1" x14ac:dyDescent="0.15">
      <c r="E651" s="98"/>
      <c r="F651" s="99"/>
      <c r="I651" s="265"/>
      <c r="M651" s="298"/>
      <c r="N651" s="96"/>
      <c r="P651" s="286"/>
      <c r="Q651" s="286"/>
      <c r="R651" s="286"/>
      <c r="S651" s="97"/>
      <c r="U651" s="265"/>
      <c r="AZ651" s="100"/>
      <c r="BA651" s="100"/>
      <c r="BB651" s="100"/>
      <c r="BC651" s="100"/>
      <c r="BD651" s="100"/>
      <c r="BE651" s="100"/>
      <c r="BF651" s="100"/>
      <c r="BG651" s="100"/>
    </row>
    <row r="652" spans="5:59" s="95" customFormat="1" ht="12.75" customHeight="1" x14ac:dyDescent="0.15">
      <c r="E652" s="98"/>
      <c r="F652" s="99"/>
      <c r="I652" s="265"/>
      <c r="M652" s="298"/>
      <c r="N652" s="96"/>
      <c r="P652" s="286"/>
      <c r="Q652" s="286"/>
      <c r="R652" s="286"/>
      <c r="S652" s="97"/>
      <c r="U652" s="265"/>
      <c r="AZ652" s="100"/>
      <c r="BA652" s="100"/>
      <c r="BB652" s="100"/>
      <c r="BC652" s="100"/>
      <c r="BD652" s="100"/>
      <c r="BE652" s="100"/>
      <c r="BF652" s="100"/>
      <c r="BG652" s="100"/>
    </row>
    <row r="653" spans="5:59" s="95" customFormat="1" ht="12.75" customHeight="1" x14ac:dyDescent="0.15">
      <c r="E653" s="98"/>
      <c r="F653" s="99"/>
      <c r="I653" s="265"/>
      <c r="M653" s="298"/>
      <c r="N653" s="96"/>
      <c r="P653" s="286"/>
      <c r="Q653" s="286"/>
      <c r="R653" s="286"/>
      <c r="S653" s="97"/>
      <c r="U653" s="265"/>
      <c r="AZ653" s="100"/>
      <c r="BA653" s="100"/>
      <c r="BB653" s="100"/>
      <c r="BC653" s="100"/>
      <c r="BD653" s="100"/>
      <c r="BE653" s="100"/>
      <c r="BF653" s="100"/>
      <c r="BG653" s="100"/>
    </row>
    <row r="654" spans="5:59" s="95" customFormat="1" ht="12.75" customHeight="1" x14ac:dyDescent="0.15">
      <c r="E654" s="98"/>
      <c r="F654" s="99"/>
      <c r="I654" s="265"/>
      <c r="M654" s="298"/>
      <c r="N654" s="96"/>
      <c r="P654" s="286"/>
      <c r="Q654" s="286"/>
      <c r="R654" s="286"/>
      <c r="S654" s="97"/>
      <c r="U654" s="265"/>
      <c r="AZ654" s="100"/>
      <c r="BA654" s="100"/>
      <c r="BB654" s="100"/>
      <c r="BC654" s="100"/>
      <c r="BD654" s="100"/>
      <c r="BE654" s="100"/>
      <c r="BF654" s="100"/>
      <c r="BG654" s="100"/>
    </row>
    <row r="655" spans="5:59" s="95" customFormat="1" ht="12.75" customHeight="1" x14ac:dyDescent="0.15">
      <c r="E655" s="98"/>
      <c r="F655" s="99"/>
      <c r="I655" s="265"/>
      <c r="M655" s="298"/>
      <c r="N655" s="96"/>
      <c r="P655" s="286"/>
      <c r="Q655" s="286"/>
      <c r="R655" s="286"/>
      <c r="S655" s="97"/>
      <c r="U655" s="265"/>
      <c r="AZ655" s="100"/>
      <c r="BA655" s="100"/>
      <c r="BB655" s="100"/>
      <c r="BC655" s="100"/>
      <c r="BD655" s="100"/>
      <c r="BE655" s="100"/>
      <c r="BF655" s="100"/>
      <c r="BG655" s="100"/>
    </row>
    <row r="656" spans="5:59" s="95" customFormat="1" ht="12.75" customHeight="1" x14ac:dyDescent="0.15">
      <c r="E656" s="98"/>
      <c r="F656" s="99"/>
      <c r="I656" s="265"/>
      <c r="M656" s="298"/>
      <c r="N656" s="96"/>
      <c r="P656" s="286"/>
      <c r="Q656" s="286"/>
      <c r="R656" s="286"/>
      <c r="S656" s="97"/>
      <c r="U656" s="265"/>
      <c r="AZ656" s="100"/>
      <c r="BA656" s="100"/>
      <c r="BB656" s="100"/>
      <c r="BC656" s="100"/>
      <c r="BD656" s="100"/>
      <c r="BE656" s="100"/>
      <c r="BF656" s="100"/>
      <c r="BG656" s="100"/>
    </row>
    <row r="657" spans="5:59" s="95" customFormat="1" ht="12.75" customHeight="1" x14ac:dyDescent="0.15">
      <c r="E657" s="98"/>
      <c r="F657" s="99"/>
      <c r="I657" s="265"/>
      <c r="M657" s="298"/>
      <c r="N657" s="96"/>
      <c r="P657" s="286"/>
      <c r="Q657" s="286"/>
      <c r="R657" s="286"/>
      <c r="S657" s="97"/>
      <c r="U657" s="265"/>
      <c r="AZ657" s="100"/>
      <c r="BA657" s="100"/>
      <c r="BB657" s="100"/>
      <c r="BC657" s="100"/>
      <c r="BD657" s="100"/>
      <c r="BE657" s="100"/>
      <c r="BF657" s="100"/>
      <c r="BG657" s="100"/>
    </row>
    <row r="658" spans="5:59" s="95" customFormat="1" ht="12.75" customHeight="1" x14ac:dyDescent="0.15">
      <c r="E658" s="98"/>
      <c r="F658" s="99"/>
      <c r="I658" s="265"/>
      <c r="M658" s="298"/>
      <c r="N658" s="96"/>
      <c r="P658" s="286"/>
      <c r="Q658" s="286"/>
      <c r="R658" s="286"/>
      <c r="S658" s="97"/>
      <c r="U658" s="265"/>
      <c r="AZ658" s="100"/>
      <c r="BA658" s="100"/>
      <c r="BB658" s="100"/>
      <c r="BC658" s="100"/>
      <c r="BD658" s="100"/>
      <c r="BE658" s="100"/>
      <c r="BF658" s="100"/>
      <c r="BG658" s="100"/>
    </row>
    <row r="659" spans="5:59" s="95" customFormat="1" ht="12.75" customHeight="1" x14ac:dyDescent="0.15">
      <c r="E659" s="98"/>
      <c r="F659" s="99"/>
      <c r="I659" s="265"/>
      <c r="M659" s="298"/>
      <c r="N659" s="96"/>
      <c r="P659" s="286"/>
      <c r="Q659" s="286"/>
      <c r="R659" s="286"/>
      <c r="S659" s="97"/>
      <c r="U659" s="265"/>
      <c r="AZ659" s="100"/>
      <c r="BA659" s="100"/>
      <c r="BB659" s="100"/>
      <c r="BC659" s="100"/>
      <c r="BD659" s="100"/>
      <c r="BE659" s="100"/>
      <c r="BF659" s="100"/>
      <c r="BG659" s="100"/>
    </row>
    <row r="660" spans="5:59" s="95" customFormat="1" ht="12.75" customHeight="1" x14ac:dyDescent="0.15">
      <c r="E660" s="98"/>
      <c r="F660" s="99"/>
      <c r="I660" s="265"/>
      <c r="M660" s="298"/>
      <c r="N660" s="96"/>
      <c r="P660" s="286"/>
      <c r="Q660" s="286"/>
      <c r="R660" s="286"/>
      <c r="S660" s="97"/>
      <c r="U660" s="265"/>
      <c r="AZ660" s="100"/>
      <c r="BA660" s="100"/>
      <c r="BB660" s="100"/>
      <c r="BC660" s="100"/>
      <c r="BD660" s="100"/>
      <c r="BE660" s="100"/>
      <c r="BF660" s="100"/>
      <c r="BG660" s="100"/>
    </row>
    <row r="661" spans="5:59" s="95" customFormat="1" ht="12.75" customHeight="1" x14ac:dyDescent="0.15">
      <c r="E661" s="98"/>
      <c r="F661" s="99"/>
      <c r="I661" s="265"/>
      <c r="M661" s="298"/>
      <c r="N661" s="96"/>
      <c r="P661" s="286"/>
      <c r="Q661" s="286"/>
      <c r="R661" s="286"/>
      <c r="S661" s="97"/>
      <c r="U661" s="265"/>
      <c r="AZ661" s="100"/>
      <c r="BA661" s="100"/>
      <c r="BB661" s="100"/>
      <c r="BC661" s="100"/>
      <c r="BD661" s="100"/>
      <c r="BE661" s="100"/>
      <c r="BF661" s="100"/>
      <c r="BG661" s="100"/>
    </row>
    <row r="662" spans="5:59" s="95" customFormat="1" ht="12.75" customHeight="1" x14ac:dyDescent="0.15">
      <c r="E662" s="98"/>
      <c r="F662" s="99"/>
      <c r="I662" s="265"/>
      <c r="M662" s="298"/>
      <c r="N662" s="96"/>
      <c r="P662" s="286"/>
      <c r="Q662" s="286"/>
      <c r="R662" s="286"/>
      <c r="S662" s="97"/>
      <c r="U662" s="265"/>
      <c r="AZ662" s="100"/>
      <c r="BA662" s="100"/>
      <c r="BB662" s="100"/>
      <c r="BC662" s="100"/>
      <c r="BD662" s="100"/>
      <c r="BE662" s="100"/>
      <c r="BF662" s="100"/>
      <c r="BG662" s="100"/>
    </row>
    <row r="663" spans="5:59" s="95" customFormat="1" ht="12.75" customHeight="1" x14ac:dyDescent="0.15">
      <c r="E663" s="98"/>
      <c r="F663" s="99"/>
      <c r="I663" s="265"/>
      <c r="M663" s="298"/>
      <c r="N663" s="96"/>
      <c r="P663" s="286"/>
      <c r="Q663" s="286"/>
      <c r="R663" s="286"/>
      <c r="S663" s="97"/>
      <c r="U663" s="265"/>
      <c r="AZ663" s="100"/>
      <c r="BA663" s="100"/>
      <c r="BB663" s="100"/>
      <c r="BC663" s="100"/>
      <c r="BD663" s="100"/>
      <c r="BE663" s="100"/>
      <c r="BF663" s="100"/>
      <c r="BG663" s="100"/>
    </row>
    <row r="664" spans="5:59" s="95" customFormat="1" ht="12.75" customHeight="1" x14ac:dyDescent="0.15">
      <c r="E664" s="98"/>
      <c r="F664" s="99"/>
      <c r="I664" s="265"/>
      <c r="M664" s="298"/>
      <c r="N664" s="96"/>
      <c r="P664" s="286"/>
      <c r="Q664" s="286"/>
      <c r="R664" s="286"/>
      <c r="S664" s="97"/>
      <c r="U664" s="265"/>
      <c r="AZ664" s="100"/>
      <c r="BA664" s="100"/>
      <c r="BB664" s="100"/>
      <c r="BC664" s="100"/>
      <c r="BD664" s="100"/>
      <c r="BE664" s="100"/>
      <c r="BF664" s="100"/>
      <c r="BG664" s="100"/>
    </row>
    <row r="665" spans="5:59" s="95" customFormat="1" ht="12.75" customHeight="1" x14ac:dyDescent="0.15">
      <c r="E665" s="98"/>
      <c r="F665" s="99"/>
      <c r="I665" s="265"/>
      <c r="M665" s="298"/>
      <c r="N665" s="96"/>
      <c r="P665" s="286"/>
      <c r="Q665" s="286"/>
      <c r="R665" s="286"/>
      <c r="S665" s="97"/>
      <c r="U665" s="265"/>
      <c r="AZ665" s="100"/>
      <c r="BA665" s="100"/>
      <c r="BB665" s="100"/>
      <c r="BC665" s="100"/>
      <c r="BD665" s="100"/>
      <c r="BE665" s="100"/>
      <c r="BF665" s="100"/>
      <c r="BG665" s="100"/>
    </row>
    <row r="666" spans="5:59" s="95" customFormat="1" ht="12.75" customHeight="1" x14ac:dyDescent="0.15">
      <c r="E666" s="98"/>
      <c r="F666" s="99"/>
      <c r="I666" s="265"/>
      <c r="M666" s="298"/>
      <c r="N666" s="96"/>
      <c r="P666" s="286"/>
      <c r="Q666" s="286"/>
      <c r="R666" s="286"/>
      <c r="S666" s="97"/>
      <c r="U666" s="265"/>
      <c r="AZ666" s="100"/>
      <c r="BA666" s="100"/>
      <c r="BB666" s="100"/>
      <c r="BC666" s="100"/>
      <c r="BD666" s="100"/>
      <c r="BE666" s="100"/>
      <c r="BF666" s="100"/>
      <c r="BG666" s="100"/>
    </row>
    <row r="667" spans="5:59" s="95" customFormat="1" ht="12.75" customHeight="1" x14ac:dyDescent="0.15">
      <c r="E667" s="98"/>
      <c r="F667" s="99"/>
      <c r="I667" s="265"/>
      <c r="M667" s="298"/>
      <c r="N667" s="96"/>
      <c r="P667" s="286"/>
      <c r="Q667" s="286"/>
      <c r="R667" s="286"/>
      <c r="S667" s="97"/>
      <c r="U667" s="265"/>
      <c r="AZ667" s="100"/>
      <c r="BA667" s="100"/>
      <c r="BB667" s="100"/>
      <c r="BC667" s="100"/>
      <c r="BD667" s="100"/>
      <c r="BE667" s="100"/>
      <c r="BF667" s="100"/>
      <c r="BG667" s="100"/>
    </row>
    <row r="668" spans="5:59" s="95" customFormat="1" ht="12.75" customHeight="1" x14ac:dyDescent="0.15">
      <c r="E668" s="98"/>
      <c r="F668" s="99"/>
      <c r="I668" s="265"/>
      <c r="M668" s="298"/>
      <c r="N668" s="96"/>
      <c r="P668" s="286"/>
      <c r="Q668" s="286"/>
      <c r="R668" s="286"/>
      <c r="S668" s="97"/>
      <c r="U668" s="265"/>
      <c r="AZ668" s="100"/>
      <c r="BA668" s="100"/>
      <c r="BB668" s="100"/>
      <c r="BC668" s="100"/>
      <c r="BD668" s="100"/>
      <c r="BE668" s="100"/>
      <c r="BF668" s="100"/>
      <c r="BG668" s="100"/>
    </row>
    <row r="669" spans="5:59" s="95" customFormat="1" ht="12.75" customHeight="1" x14ac:dyDescent="0.15">
      <c r="E669" s="98"/>
      <c r="F669" s="99"/>
      <c r="I669" s="265"/>
      <c r="M669" s="298"/>
      <c r="N669" s="96"/>
      <c r="P669" s="286"/>
      <c r="Q669" s="286"/>
      <c r="R669" s="286"/>
      <c r="S669" s="97"/>
      <c r="U669" s="265"/>
      <c r="AZ669" s="100"/>
      <c r="BA669" s="100"/>
      <c r="BB669" s="100"/>
      <c r="BC669" s="100"/>
      <c r="BD669" s="100"/>
      <c r="BE669" s="100"/>
      <c r="BF669" s="100"/>
      <c r="BG669" s="100"/>
    </row>
    <row r="670" spans="5:59" s="95" customFormat="1" ht="12.75" customHeight="1" x14ac:dyDescent="0.15">
      <c r="E670" s="98"/>
      <c r="F670" s="99"/>
      <c r="I670" s="265"/>
      <c r="M670" s="298"/>
      <c r="N670" s="96"/>
      <c r="P670" s="286"/>
      <c r="Q670" s="286"/>
      <c r="R670" s="286"/>
      <c r="S670" s="97"/>
      <c r="U670" s="265"/>
      <c r="AZ670" s="100"/>
      <c r="BA670" s="100"/>
      <c r="BB670" s="100"/>
      <c r="BC670" s="100"/>
      <c r="BD670" s="100"/>
      <c r="BE670" s="100"/>
      <c r="BF670" s="100"/>
      <c r="BG670" s="100"/>
    </row>
    <row r="671" spans="5:59" s="95" customFormat="1" ht="12.75" customHeight="1" x14ac:dyDescent="0.15">
      <c r="E671" s="98"/>
      <c r="F671" s="99"/>
      <c r="I671" s="265"/>
      <c r="M671" s="298"/>
      <c r="N671" s="96"/>
      <c r="P671" s="286"/>
      <c r="Q671" s="286"/>
      <c r="R671" s="286"/>
      <c r="S671" s="97"/>
      <c r="U671" s="265"/>
      <c r="AZ671" s="100"/>
      <c r="BA671" s="100"/>
      <c r="BB671" s="100"/>
      <c r="BC671" s="100"/>
      <c r="BD671" s="100"/>
      <c r="BE671" s="100"/>
      <c r="BF671" s="100"/>
      <c r="BG671" s="100"/>
    </row>
    <row r="672" spans="5:59" s="95" customFormat="1" ht="12.75" customHeight="1" x14ac:dyDescent="0.15">
      <c r="E672" s="98"/>
      <c r="F672" s="99"/>
      <c r="I672" s="265"/>
      <c r="M672" s="298"/>
      <c r="N672" s="96"/>
      <c r="P672" s="286"/>
      <c r="Q672" s="286"/>
      <c r="R672" s="286"/>
      <c r="S672" s="97"/>
      <c r="U672" s="265"/>
      <c r="AZ672" s="100"/>
      <c r="BA672" s="100"/>
      <c r="BB672" s="100"/>
      <c r="BC672" s="100"/>
      <c r="BD672" s="100"/>
      <c r="BE672" s="100"/>
      <c r="BF672" s="100"/>
      <c r="BG672" s="100"/>
    </row>
    <row r="673" spans="5:59" s="95" customFormat="1" ht="12.75" customHeight="1" x14ac:dyDescent="0.15">
      <c r="E673" s="98"/>
      <c r="F673" s="99"/>
      <c r="I673" s="265"/>
      <c r="M673" s="298"/>
      <c r="N673" s="96"/>
      <c r="P673" s="286"/>
      <c r="Q673" s="286"/>
      <c r="R673" s="286"/>
      <c r="S673" s="97"/>
      <c r="U673" s="265"/>
      <c r="AZ673" s="100"/>
      <c r="BA673" s="100"/>
      <c r="BB673" s="100"/>
      <c r="BC673" s="100"/>
      <c r="BD673" s="100"/>
      <c r="BE673" s="100"/>
      <c r="BF673" s="100"/>
      <c r="BG673" s="100"/>
    </row>
    <row r="674" spans="5:59" s="95" customFormat="1" ht="12.75" customHeight="1" x14ac:dyDescent="0.15">
      <c r="E674" s="98"/>
      <c r="F674" s="99"/>
      <c r="I674" s="265"/>
      <c r="M674" s="298"/>
      <c r="N674" s="96"/>
      <c r="P674" s="286"/>
      <c r="Q674" s="286"/>
      <c r="R674" s="286"/>
      <c r="S674" s="97"/>
      <c r="U674" s="265"/>
      <c r="AZ674" s="100"/>
      <c r="BA674" s="100"/>
      <c r="BB674" s="100"/>
      <c r="BC674" s="100"/>
      <c r="BD674" s="100"/>
      <c r="BE674" s="100"/>
      <c r="BF674" s="100"/>
      <c r="BG674" s="100"/>
    </row>
    <row r="675" spans="5:59" s="95" customFormat="1" ht="12.75" customHeight="1" x14ac:dyDescent="0.15">
      <c r="E675" s="98"/>
      <c r="F675" s="99"/>
      <c r="I675" s="265"/>
      <c r="M675" s="298"/>
      <c r="N675" s="96"/>
      <c r="P675" s="286"/>
      <c r="Q675" s="286"/>
      <c r="R675" s="286"/>
      <c r="S675" s="97"/>
      <c r="U675" s="265"/>
      <c r="AZ675" s="100"/>
      <c r="BA675" s="100"/>
      <c r="BB675" s="100"/>
      <c r="BC675" s="100"/>
      <c r="BD675" s="100"/>
      <c r="BE675" s="100"/>
      <c r="BF675" s="100"/>
      <c r="BG675" s="100"/>
    </row>
    <row r="676" spans="5:59" s="95" customFormat="1" ht="12.75" customHeight="1" x14ac:dyDescent="0.15">
      <c r="E676" s="98"/>
      <c r="F676" s="99"/>
      <c r="I676" s="265"/>
      <c r="M676" s="298"/>
      <c r="N676" s="96"/>
      <c r="P676" s="286"/>
      <c r="Q676" s="286"/>
      <c r="R676" s="286"/>
      <c r="S676" s="97"/>
      <c r="U676" s="265"/>
      <c r="AZ676" s="100"/>
      <c r="BA676" s="100"/>
      <c r="BB676" s="100"/>
      <c r="BC676" s="100"/>
      <c r="BD676" s="100"/>
      <c r="BE676" s="100"/>
      <c r="BF676" s="100"/>
      <c r="BG676" s="100"/>
    </row>
    <row r="677" spans="5:59" s="95" customFormat="1" ht="12.75" customHeight="1" x14ac:dyDescent="0.15">
      <c r="E677" s="98"/>
      <c r="F677" s="99"/>
      <c r="I677" s="265"/>
      <c r="M677" s="298"/>
      <c r="N677" s="96"/>
      <c r="P677" s="286"/>
      <c r="Q677" s="286"/>
      <c r="R677" s="286"/>
      <c r="S677" s="97"/>
      <c r="U677" s="265"/>
      <c r="AZ677" s="100"/>
      <c r="BA677" s="100"/>
      <c r="BB677" s="100"/>
      <c r="BC677" s="100"/>
      <c r="BD677" s="100"/>
      <c r="BE677" s="100"/>
      <c r="BF677" s="100"/>
      <c r="BG677" s="100"/>
    </row>
    <row r="678" spans="5:59" s="95" customFormat="1" ht="12.75" customHeight="1" x14ac:dyDescent="0.15">
      <c r="E678" s="98"/>
      <c r="F678" s="99"/>
      <c r="I678" s="265"/>
      <c r="M678" s="298"/>
      <c r="N678" s="96"/>
      <c r="P678" s="286"/>
      <c r="Q678" s="286"/>
      <c r="R678" s="286"/>
      <c r="S678" s="97"/>
      <c r="U678" s="265"/>
      <c r="AZ678" s="100"/>
      <c r="BA678" s="100"/>
      <c r="BB678" s="100"/>
      <c r="BC678" s="100"/>
      <c r="BD678" s="100"/>
      <c r="BE678" s="100"/>
      <c r="BF678" s="100"/>
      <c r="BG678" s="100"/>
    </row>
    <row r="679" spans="5:59" s="95" customFormat="1" ht="12.75" customHeight="1" x14ac:dyDescent="0.15">
      <c r="E679" s="98"/>
      <c r="F679" s="99"/>
      <c r="I679" s="265"/>
      <c r="M679" s="298"/>
      <c r="N679" s="96"/>
      <c r="P679" s="286"/>
      <c r="Q679" s="286"/>
      <c r="R679" s="286"/>
      <c r="S679" s="97"/>
      <c r="U679" s="265"/>
      <c r="AZ679" s="100"/>
      <c r="BA679" s="100"/>
      <c r="BB679" s="100"/>
      <c r="BC679" s="100"/>
      <c r="BD679" s="100"/>
      <c r="BE679" s="100"/>
      <c r="BF679" s="100"/>
      <c r="BG679" s="100"/>
    </row>
    <row r="680" spans="5:59" s="95" customFormat="1" ht="12.75" customHeight="1" x14ac:dyDescent="0.15">
      <c r="E680" s="98"/>
      <c r="F680" s="99"/>
      <c r="I680" s="265"/>
      <c r="M680" s="298"/>
      <c r="N680" s="96"/>
      <c r="P680" s="286"/>
      <c r="Q680" s="286"/>
      <c r="R680" s="286"/>
      <c r="S680" s="97"/>
      <c r="U680" s="265"/>
      <c r="AZ680" s="100"/>
      <c r="BA680" s="100"/>
      <c r="BB680" s="100"/>
      <c r="BC680" s="100"/>
      <c r="BD680" s="100"/>
      <c r="BE680" s="100"/>
      <c r="BF680" s="100"/>
      <c r="BG680" s="100"/>
    </row>
    <row r="681" spans="5:59" s="95" customFormat="1" ht="12.75" customHeight="1" x14ac:dyDescent="0.15">
      <c r="E681" s="98"/>
      <c r="F681" s="99"/>
      <c r="I681" s="265"/>
      <c r="M681" s="298"/>
      <c r="N681" s="96"/>
      <c r="P681" s="286"/>
      <c r="Q681" s="286"/>
      <c r="R681" s="286"/>
      <c r="S681" s="97"/>
      <c r="U681" s="265"/>
      <c r="AZ681" s="100"/>
      <c r="BA681" s="100"/>
      <c r="BB681" s="100"/>
      <c r="BC681" s="100"/>
      <c r="BD681" s="100"/>
      <c r="BE681" s="100"/>
      <c r="BF681" s="100"/>
      <c r="BG681" s="100"/>
    </row>
    <row r="682" spans="5:59" s="95" customFormat="1" ht="12.75" customHeight="1" x14ac:dyDescent="0.15">
      <c r="E682" s="98"/>
      <c r="F682" s="99"/>
      <c r="I682" s="265"/>
      <c r="M682" s="298"/>
      <c r="N682" s="96"/>
      <c r="P682" s="286"/>
      <c r="Q682" s="286"/>
      <c r="R682" s="286"/>
      <c r="S682" s="97"/>
      <c r="U682" s="265"/>
      <c r="AZ682" s="100"/>
      <c r="BA682" s="100"/>
      <c r="BB682" s="100"/>
      <c r="BC682" s="100"/>
      <c r="BD682" s="100"/>
      <c r="BE682" s="100"/>
      <c r="BF682" s="100"/>
      <c r="BG682" s="100"/>
    </row>
    <row r="683" spans="5:59" s="95" customFormat="1" ht="12.75" customHeight="1" x14ac:dyDescent="0.15">
      <c r="E683" s="98"/>
      <c r="F683" s="99"/>
      <c r="I683" s="265"/>
      <c r="M683" s="298"/>
      <c r="N683" s="96"/>
      <c r="P683" s="286"/>
      <c r="Q683" s="286"/>
      <c r="R683" s="286"/>
      <c r="S683" s="97"/>
      <c r="U683" s="265"/>
      <c r="AZ683" s="100"/>
      <c r="BA683" s="100"/>
      <c r="BB683" s="100"/>
      <c r="BC683" s="100"/>
      <c r="BD683" s="100"/>
      <c r="BE683" s="100"/>
      <c r="BF683" s="100"/>
      <c r="BG683" s="100"/>
    </row>
    <row r="684" spans="5:59" s="95" customFormat="1" ht="12.75" customHeight="1" x14ac:dyDescent="0.15">
      <c r="E684" s="98"/>
      <c r="F684" s="99"/>
      <c r="I684" s="265"/>
      <c r="M684" s="298"/>
      <c r="N684" s="96"/>
      <c r="P684" s="286"/>
      <c r="Q684" s="286"/>
      <c r="R684" s="286"/>
      <c r="S684" s="97"/>
      <c r="U684" s="265"/>
      <c r="AZ684" s="100"/>
      <c r="BA684" s="100"/>
      <c r="BB684" s="100"/>
      <c r="BC684" s="100"/>
      <c r="BD684" s="100"/>
      <c r="BE684" s="100"/>
      <c r="BF684" s="100"/>
      <c r="BG684" s="100"/>
    </row>
    <row r="685" spans="5:59" s="95" customFormat="1" ht="12.75" customHeight="1" x14ac:dyDescent="0.15">
      <c r="E685" s="98"/>
      <c r="F685" s="99"/>
      <c r="I685" s="265"/>
      <c r="M685" s="298"/>
      <c r="N685" s="96"/>
      <c r="P685" s="286"/>
      <c r="Q685" s="286"/>
      <c r="R685" s="286"/>
      <c r="S685" s="97"/>
      <c r="U685" s="265"/>
      <c r="AZ685" s="100"/>
      <c r="BA685" s="100"/>
      <c r="BB685" s="100"/>
      <c r="BC685" s="100"/>
      <c r="BD685" s="100"/>
      <c r="BE685" s="100"/>
      <c r="BF685" s="100"/>
      <c r="BG685" s="100"/>
    </row>
    <row r="686" spans="5:59" s="95" customFormat="1" ht="12.75" customHeight="1" x14ac:dyDescent="0.15">
      <c r="E686" s="98"/>
      <c r="F686" s="99"/>
      <c r="I686" s="265"/>
      <c r="M686" s="298"/>
      <c r="N686" s="96"/>
      <c r="P686" s="286"/>
      <c r="Q686" s="286"/>
      <c r="R686" s="286"/>
      <c r="S686" s="97"/>
      <c r="U686" s="265"/>
      <c r="AZ686" s="100"/>
      <c r="BA686" s="100"/>
      <c r="BB686" s="100"/>
      <c r="BC686" s="100"/>
      <c r="BD686" s="100"/>
      <c r="BE686" s="100"/>
      <c r="BF686" s="100"/>
      <c r="BG686" s="100"/>
    </row>
    <row r="687" spans="5:59" s="95" customFormat="1" ht="12.75" customHeight="1" x14ac:dyDescent="0.15">
      <c r="E687" s="98"/>
      <c r="F687" s="99"/>
      <c r="I687" s="265"/>
      <c r="M687" s="298"/>
      <c r="N687" s="96"/>
      <c r="P687" s="286"/>
      <c r="Q687" s="286"/>
      <c r="R687" s="286"/>
      <c r="S687" s="97"/>
      <c r="U687" s="265"/>
      <c r="AZ687" s="100"/>
      <c r="BA687" s="100"/>
      <c r="BB687" s="100"/>
      <c r="BC687" s="100"/>
      <c r="BD687" s="100"/>
      <c r="BE687" s="100"/>
      <c r="BF687" s="100"/>
      <c r="BG687" s="100"/>
    </row>
    <row r="688" spans="5:59" s="95" customFormat="1" ht="12.75" customHeight="1" x14ac:dyDescent="0.15">
      <c r="E688" s="98"/>
      <c r="F688" s="99"/>
      <c r="I688" s="265"/>
      <c r="M688" s="298"/>
      <c r="N688" s="96"/>
      <c r="P688" s="286"/>
      <c r="Q688" s="286"/>
      <c r="R688" s="286"/>
      <c r="S688" s="97"/>
      <c r="U688" s="265"/>
      <c r="AZ688" s="100"/>
      <c r="BA688" s="100"/>
      <c r="BB688" s="100"/>
      <c r="BC688" s="100"/>
      <c r="BD688" s="100"/>
      <c r="BE688" s="100"/>
      <c r="BF688" s="100"/>
      <c r="BG688" s="100"/>
    </row>
    <row r="689" spans="5:59" s="95" customFormat="1" ht="12.75" customHeight="1" x14ac:dyDescent="0.15">
      <c r="E689" s="98"/>
      <c r="F689" s="99"/>
      <c r="I689" s="265"/>
      <c r="M689" s="298"/>
      <c r="N689" s="96"/>
      <c r="P689" s="286"/>
      <c r="Q689" s="286"/>
      <c r="R689" s="286"/>
      <c r="S689" s="97"/>
      <c r="U689" s="265"/>
      <c r="AZ689" s="100"/>
      <c r="BA689" s="100"/>
      <c r="BB689" s="100"/>
      <c r="BC689" s="100"/>
      <c r="BD689" s="100"/>
      <c r="BE689" s="100"/>
      <c r="BF689" s="100"/>
      <c r="BG689" s="100"/>
    </row>
    <row r="690" spans="5:59" s="95" customFormat="1" ht="12.75" customHeight="1" x14ac:dyDescent="0.15">
      <c r="E690" s="98"/>
      <c r="F690" s="99"/>
      <c r="I690" s="265"/>
      <c r="M690" s="298"/>
      <c r="N690" s="96"/>
      <c r="P690" s="286"/>
      <c r="Q690" s="286"/>
      <c r="R690" s="286"/>
      <c r="S690" s="97"/>
      <c r="U690" s="265"/>
      <c r="AZ690" s="100"/>
      <c r="BA690" s="100"/>
      <c r="BB690" s="100"/>
      <c r="BC690" s="100"/>
      <c r="BD690" s="100"/>
      <c r="BE690" s="100"/>
      <c r="BF690" s="100"/>
      <c r="BG690" s="100"/>
    </row>
    <row r="691" spans="5:59" s="95" customFormat="1" ht="12.75" customHeight="1" x14ac:dyDescent="0.15">
      <c r="E691" s="98"/>
      <c r="F691" s="99"/>
      <c r="I691" s="265"/>
      <c r="M691" s="298"/>
      <c r="N691" s="96"/>
      <c r="P691" s="286"/>
      <c r="Q691" s="286"/>
      <c r="R691" s="286"/>
      <c r="S691" s="97"/>
      <c r="U691" s="265"/>
      <c r="AZ691" s="100"/>
      <c r="BA691" s="100"/>
      <c r="BB691" s="100"/>
      <c r="BC691" s="100"/>
      <c r="BD691" s="100"/>
      <c r="BE691" s="100"/>
      <c r="BF691" s="100"/>
      <c r="BG691" s="100"/>
    </row>
    <row r="692" spans="5:59" s="95" customFormat="1" ht="12.75" customHeight="1" x14ac:dyDescent="0.15">
      <c r="E692" s="98"/>
      <c r="F692" s="99"/>
      <c r="I692" s="265"/>
      <c r="M692" s="298"/>
      <c r="N692" s="96"/>
      <c r="P692" s="286"/>
      <c r="Q692" s="286"/>
      <c r="R692" s="286"/>
      <c r="S692" s="97"/>
      <c r="U692" s="265"/>
      <c r="AZ692" s="100"/>
      <c r="BA692" s="100"/>
      <c r="BB692" s="100"/>
      <c r="BC692" s="100"/>
      <c r="BD692" s="100"/>
      <c r="BE692" s="100"/>
      <c r="BF692" s="100"/>
      <c r="BG692" s="100"/>
    </row>
    <row r="693" spans="5:59" s="95" customFormat="1" ht="12.75" customHeight="1" x14ac:dyDescent="0.15">
      <c r="E693" s="98"/>
      <c r="F693" s="99"/>
      <c r="I693" s="265"/>
      <c r="M693" s="298"/>
      <c r="N693" s="96"/>
      <c r="P693" s="286"/>
      <c r="Q693" s="286"/>
      <c r="R693" s="286"/>
      <c r="S693" s="97"/>
      <c r="U693" s="265"/>
      <c r="AZ693" s="100"/>
      <c r="BA693" s="100"/>
      <c r="BB693" s="100"/>
      <c r="BC693" s="100"/>
      <c r="BD693" s="100"/>
      <c r="BE693" s="100"/>
      <c r="BF693" s="100"/>
      <c r="BG693" s="100"/>
    </row>
    <row r="694" spans="5:59" s="95" customFormat="1" ht="12.75" customHeight="1" x14ac:dyDescent="0.15">
      <c r="E694" s="98"/>
      <c r="F694" s="99"/>
      <c r="I694" s="265"/>
      <c r="M694" s="298"/>
      <c r="N694" s="96"/>
      <c r="P694" s="286"/>
      <c r="Q694" s="286"/>
      <c r="R694" s="286"/>
      <c r="S694" s="97"/>
      <c r="U694" s="265"/>
      <c r="AZ694" s="100"/>
      <c r="BA694" s="100"/>
      <c r="BB694" s="100"/>
      <c r="BC694" s="100"/>
      <c r="BD694" s="100"/>
      <c r="BE694" s="100"/>
      <c r="BF694" s="100"/>
      <c r="BG694" s="100"/>
    </row>
    <row r="695" spans="5:59" s="95" customFormat="1" ht="12.75" customHeight="1" x14ac:dyDescent="0.15">
      <c r="E695" s="98"/>
      <c r="F695" s="99"/>
      <c r="I695" s="265"/>
      <c r="M695" s="298"/>
      <c r="N695" s="96"/>
      <c r="P695" s="286"/>
      <c r="Q695" s="286"/>
      <c r="R695" s="286"/>
      <c r="S695" s="97"/>
      <c r="U695" s="265"/>
      <c r="AZ695" s="100"/>
      <c r="BA695" s="100"/>
      <c r="BB695" s="100"/>
      <c r="BC695" s="100"/>
      <c r="BD695" s="100"/>
      <c r="BE695" s="100"/>
      <c r="BF695" s="100"/>
      <c r="BG695" s="100"/>
    </row>
    <row r="696" spans="5:59" s="95" customFormat="1" ht="12.75" customHeight="1" x14ac:dyDescent="0.15">
      <c r="E696" s="98"/>
      <c r="F696" s="99"/>
      <c r="I696" s="265"/>
      <c r="M696" s="298"/>
      <c r="N696" s="96"/>
      <c r="P696" s="286"/>
      <c r="Q696" s="286"/>
      <c r="R696" s="286"/>
      <c r="S696" s="97"/>
      <c r="U696" s="265"/>
      <c r="AZ696" s="100"/>
      <c r="BA696" s="100"/>
      <c r="BB696" s="100"/>
      <c r="BC696" s="100"/>
      <c r="BD696" s="100"/>
      <c r="BE696" s="100"/>
      <c r="BF696" s="100"/>
      <c r="BG696" s="100"/>
    </row>
    <row r="697" spans="5:59" s="95" customFormat="1" ht="12.75" customHeight="1" x14ac:dyDescent="0.15">
      <c r="E697" s="98"/>
      <c r="F697" s="99"/>
      <c r="I697" s="265"/>
      <c r="M697" s="298"/>
      <c r="N697" s="96"/>
      <c r="P697" s="286"/>
      <c r="Q697" s="286"/>
      <c r="R697" s="286"/>
      <c r="S697" s="97"/>
      <c r="U697" s="265"/>
      <c r="AZ697" s="100"/>
      <c r="BA697" s="100"/>
      <c r="BB697" s="100"/>
      <c r="BC697" s="100"/>
      <c r="BD697" s="100"/>
      <c r="BE697" s="100"/>
      <c r="BF697" s="100"/>
      <c r="BG697" s="100"/>
    </row>
    <row r="698" spans="5:59" s="95" customFormat="1" ht="12.75" customHeight="1" x14ac:dyDescent="0.15">
      <c r="E698" s="98"/>
      <c r="F698" s="99"/>
      <c r="I698" s="265"/>
      <c r="M698" s="298"/>
      <c r="N698" s="96"/>
      <c r="P698" s="286"/>
      <c r="Q698" s="286"/>
      <c r="R698" s="286"/>
      <c r="S698" s="97"/>
      <c r="U698" s="265"/>
      <c r="AZ698" s="100"/>
      <c r="BA698" s="100"/>
      <c r="BB698" s="100"/>
      <c r="BC698" s="100"/>
      <c r="BD698" s="100"/>
      <c r="BE698" s="100"/>
      <c r="BF698" s="100"/>
      <c r="BG698" s="100"/>
    </row>
    <row r="699" spans="5:59" s="95" customFormat="1" ht="12.75" customHeight="1" x14ac:dyDescent="0.15">
      <c r="E699" s="98"/>
      <c r="F699" s="99"/>
      <c r="I699" s="265"/>
      <c r="M699" s="298"/>
      <c r="N699" s="96"/>
      <c r="P699" s="286"/>
      <c r="Q699" s="286"/>
      <c r="R699" s="286"/>
      <c r="S699" s="97"/>
      <c r="U699" s="265"/>
      <c r="AZ699" s="100"/>
      <c r="BA699" s="100"/>
      <c r="BB699" s="100"/>
      <c r="BC699" s="100"/>
      <c r="BD699" s="100"/>
      <c r="BE699" s="100"/>
      <c r="BF699" s="100"/>
      <c r="BG699" s="100"/>
    </row>
    <row r="700" spans="5:59" s="95" customFormat="1" ht="12.75" customHeight="1" x14ac:dyDescent="0.15">
      <c r="E700" s="98"/>
      <c r="F700" s="99"/>
      <c r="I700" s="265"/>
      <c r="M700" s="298"/>
      <c r="N700" s="96"/>
      <c r="P700" s="286"/>
      <c r="Q700" s="286"/>
      <c r="R700" s="286"/>
      <c r="S700" s="97"/>
      <c r="U700" s="265"/>
      <c r="AZ700" s="100"/>
      <c r="BA700" s="100"/>
      <c r="BB700" s="100"/>
      <c r="BC700" s="100"/>
      <c r="BD700" s="100"/>
      <c r="BE700" s="100"/>
      <c r="BF700" s="100"/>
      <c r="BG700" s="100"/>
    </row>
    <row r="701" spans="5:59" s="95" customFormat="1" ht="12.75" customHeight="1" x14ac:dyDescent="0.15">
      <c r="E701" s="98"/>
      <c r="F701" s="99"/>
      <c r="I701" s="265"/>
      <c r="M701" s="298"/>
      <c r="N701" s="96"/>
      <c r="P701" s="286"/>
      <c r="Q701" s="286"/>
      <c r="R701" s="286"/>
      <c r="S701" s="97"/>
      <c r="U701" s="265"/>
      <c r="AZ701" s="100"/>
      <c r="BA701" s="100"/>
      <c r="BB701" s="100"/>
      <c r="BC701" s="100"/>
      <c r="BD701" s="100"/>
      <c r="BE701" s="100"/>
      <c r="BF701" s="100"/>
      <c r="BG701" s="100"/>
    </row>
    <row r="702" spans="5:59" s="95" customFormat="1" ht="12.75" customHeight="1" x14ac:dyDescent="0.15">
      <c r="E702" s="98"/>
      <c r="F702" s="99"/>
      <c r="I702" s="265"/>
      <c r="M702" s="298"/>
      <c r="N702" s="96"/>
      <c r="P702" s="286"/>
      <c r="Q702" s="286"/>
      <c r="R702" s="286"/>
      <c r="S702" s="97"/>
      <c r="U702" s="265"/>
      <c r="AZ702" s="100"/>
      <c r="BA702" s="100"/>
      <c r="BB702" s="100"/>
      <c r="BC702" s="100"/>
      <c r="BD702" s="100"/>
      <c r="BE702" s="100"/>
      <c r="BF702" s="100"/>
      <c r="BG702" s="100"/>
    </row>
    <row r="703" spans="5:59" s="95" customFormat="1" ht="12.75" customHeight="1" x14ac:dyDescent="0.15">
      <c r="E703" s="98"/>
      <c r="F703" s="99"/>
      <c r="I703" s="265"/>
      <c r="M703" s="298"/>
      <c r="N703" s="96"/>
      <c r="P703" s="286"/>
      <c r="Q703" s="286"/>
      <c r="R703" s="286"/>
      <c r="S703" s="97"/>
      <c r="U703" s="265"/>
      <c r="AZ703" s="100"/>
      <c r="BA703" s="100"/>
      <c r="BB703" s="100"/>
      <c r="BC703" s="100"/>
      <c r="BD703" s="100"/>
      <c r="BE703" s="100"/>
      <c r="BF703" s="100"/>
      <c r="BG703" s="100"/>
    </row>
    <row r="704" spans="5:59" s="95" customFormat="1" ht="12.75" customHeight="1" x14ac:dyDescent="0.15">
      <c r="E704" s="98"/>
      <c r="F704" s="99"/>
      <c r="I704" s="265"/>
      <c r="M704" s="298"/>
      <c r="N704" s="96"/>
      <c r="P704" s="286"/>
      <c r="Q704" s="286"/>
      <c r="R704" s="286"/>
      <c r="S704" s="97"/>
      <c r="U704" s="265"/>
      <c r="AZ704" s="100"/>
      <c r="BA704" s="100"/>
      <c r="BB704" s="100"/>
      <c r="BC704" s="100"/>
      <c r="BD704" s="100"/>
      <c r="BE704" s="100"/>
      <c r="BF704" s="100"/>
      <c r="BG704" s="100"/>
    </row>
    <row r="705" spans="5:59" s="95" customFormat="1" ht="12.75" customHeight="1" x14ac:dyDescent="0.15">
      <c r="E705" s="98"/>
      <c r="F705" s="99"/>
      <c r="I705" s="265"/>
      <c r="M705" s="298"/>
      <c r="N705" s="96"/>
      <c r="P705" s="286"/>
      <c r="Q705" s="286"/>
      <c r="R705" s="286"/>
      <c r="S705" s="97"/>
      <c r="U705" s="265"/>
      <c r="AZ705" s="100"/>
      <c r="BA705" s="100"/>
      <c r="BB705" s="100"/>
      <c r="BC705" s="100"/>
      <c r="BD705" s="100"/>
      <c r="BE705" s="100"/>
      <c r="BF705" s="100"/>
      <c r="BG705" s="100"/>
    </row>
    <row r="706" spans="5:59" s="95" customFormat="1" ht="12.75" customHeight="1" x14ac:dyDescent="0.15">
      <c r="E706" s="98"/>
      <c r="F706" s="99"/>
      <c r="I706" s="265"/>
      <c r="M706" s="298"/>
      <c r="N706" s="96"/>
      <c r="P706" s="286"/>
      <c r="Q706" s="286"/>
      <c r="R706" s="286"/>
      <c r="S706" s="97"/>
      <c r="U706" s="265"/>
      <c r="AZ706" s="100"/>
      <c r="BA706" s="100"/>
      <c r="BB706" s="100"/>
      <c r="BC706" s="100"/>
      <c r="BD706" s="100"/>
      <c r="BE706" s="100"/>
      <c r="BF706" s="100"/>
      <c r="BG706" s="100"/>
    </row>
    <row r="707" spans="5:59" s="95" customFormat="1" ht="12.75" customHeight="1" x14ac:dyDescent="0.15">
      <c r="E707" s="98"/>
      <c r="F707" s="99"/>
      <c r="I707" s="265"/>
      <c r="M707" s="298"/>
      <c r="N707" s="96"/>
      <c r="P707" s="286"/>
      <c r="Q707" s="286"/>
      <c r="R707" s="286"/>
      <c r="S707" s="97"/>
      <c r="U707" s="265"/>
      <c r="AZ707" s="100"/>
      <c r="BA707" s="100"/>
      <c r="BB707" s="100"/>
      <c r="BC707" s="100"/>
      <c r="BD707" s="100"/>
      <c r="BE707" s="100"/>
      <c r="BF707" s="100"/>
      <c r="BG707" s="100"/>
    </row>
    <row r="708" spans="5:59" s="95" customFormat="1" ht="12.75" customHeight="1" x14ac:dyDescent="0.15">
      <c r="E708" s="98"/>
      <c r="F708" s="99"/>
      <c r="I708" s="265"/>
      <c r="M708" s="298"/>
      <c r="N708" s="96"/>
      <c r="P708" s="286"/>
      <c r="Q708" s="286"/>
      <c r="R708" s="286"/>
      <c r="S708" s="97"/>
      <c r="U708" s="265"/>
      <c r="AZ708" s="100"/>
      <c r="BA708" s="100"/>
      <c r="BB708" s="100"/>
      <c r="BC708" s="100"/>
      <c r="BD708" s="100"/>
      <c r="BE708" s="100"/>
      <c r="BF708" s="100"/>
      <c r="BG708" s="100"/>
    </row>
    <row r="709" spans="5:59" s="95" customFormat="1" ht="12.75" customHeight="1" x14ac:dyDescent="0.15">
      <c r="E709" s="98"/>
      <c r="F709" s="99"/>
      <c r="I709" s="265"/>
      <c r="M709" s="298"/>
      <c r="N709" s="96"/>
      <c r="P709" s="286"/>
      <c r="Q709" s="286"/>
      <c r="R709" s="286"/>
      <c r="S709" s="97"/>
      <c r="U709" s="265"/>
      <c r="AZ709" s="100"/>
      <c r="BA709" s="100"/>
      <c r="BB709" s="100"/>
      <c r="BC709" s="100"/>
      <c r="BD709" s="100"/>
      <c r="BE709" s="100"/>
      <c r="BF709" s="100"/>
      <c r="BG709" s="100"/>
    </row>
    <row r="710" spans="5:59" s="95" customFormat="1" ht="12.75" customHeight="1" x14ac:dyDescent="0.15">
      <c r="E710" s="98"/>
      <c r="F710" s="99"/>
      <c r="I710" s="265"/>
      <c r="M710" s="298"/>
      <c r="N710" s="96"/>
      <c r="P710" s="286"/>
      <c r="Q710" s="286"/>
      <c r="R710" s="286"/>
      <c r="S710" s="97"/>
      <c r="U710" s="265"/>
      <c r="AZ710" s="100"/>
      <c r="BA710" s="100"/>
      <c r="BB710" s="100"/>
      <c r="BC710" s="100"/>
      <c r="BD710" s="100"/>
      <c r="BE710" s="100"/>
      <c r="BF710" s="100"/>
      <c r="BG710" s="100"/>
    </row>
    <row r="711" spans="5:59" s="95" customFormat="1" ht="12.75" customHeight="1" x14ac:dyDescent="0.15">
      <c r="E711" s="98"/>
      <c r="F711" s="99"/>
      <c r="I711" s="265"/>
      <c r="M711" s="298"/>
      <c r="N711" s="96"/>
      <c r="P711" s="286"/>
      <c r="Q711" s="286"/>
      <c r="R711" s="286"/>
      <c r="S711" s="97"/>
      <c r="U711" s="265"/>
      <c r="AZ711" s="100"/>
      <c r="BA711" s="100"/>
      <c r="BB711" s="100"/>
      <c r="BC711" s="100"/>
      <c r="BD711" s="100"/>
      <c r="BE711" s="100"/>
      <c r="BF711" s="100"/>
      <c r="BG711" s="100"/>
    </row>
    <row r="712" spans="5:59" s="95" customFormat="1" ht="12.75" customHeight="1" x14ac:dyDescent="0.15">
      <c r="E712" s="98"/>
      <c r="F712" s="99"/>
      <c r="I712" s="265"/>
      <c r="M712" s="298"/>
      <c r="N712" s="96"/>
      <c r="P712" s="286"/>
      <c r="Q712" s="286"/>
      <c r="R712" s="286"/>
      <c r="S712" s="97"/>
      <c r="U712" s="265"/>
      <c r="AZ712" s="100"/>
      <c r="BA712" s="100"/>
      <c r="BB712" s="100"/>
      <c r="BC712" s="100"/>
      <c r="BD712" s="100"/>
      <c r="BE712" s="100"/>
      <c r="BF712" s="100"/>
      <c r="BG712" s="100"/>
    </row>
    <row r="713" spans="5:59" s="95" customFormat="1" ht="12.75" customHeight="1" x14ac:dyDescent="0.15">
      <c r="E713" s="98"/>
      <c r="F713" s="99"/>
      <c r="I713" s="265"/>
      <c r="M713" s="298"/>
      <c r="N713" s="96"/>
      <c r="P713" s="286"/>
      <c r="Q713" s="286"/>
      <c r="R713" s="286"/>
      <c r="S713" s="97"/>
      <c r="U713" s="265"/>
      <c r="AZ713" s="100"/>
      <c r="BA713" s="100"/>
      <c r="BB713" s="100"/>
      <c r="BC713" s="100"/>
      <c r="BD713" s="100"/>
      <c r="BE713" s="100"/>
      <c r="BF713" s="100"/>
      <c r="BG713" s="100"/>
    </row>
    <row r="714" spans="5:59" s="95" customFormat="1" ht="12.75" customHeight="1" x14ac:dyDescent="0.15">
      <c r="E714" s="98"/>
      <c r="F714" s="99"/>
      <c r="I714" s="265"/>
      <c r="M714" s="298"/>
      <c r="N714" s="96"/>
      <c r="P714" s="286"/>
      <c r="Q714" s="286"/>
      <c r="R714" s="286"/>
      <c r="S714" s="97"/>
      <c r="U714" s="265"/>
      <c r="AZ714" s="100"/>
      <c r="BA714" s="100"/>
      <c r="BB714" s="100"/>
      <c r="BC714" s="100"/>
      <c r="BD714" s="100"/>
      <c r="BE714" s="100"/>
      <c r="BF714" s="100"/>
      <c r="BG714" s="100"/>
    </row>
    <row r="715" spans="5:59" s="95" customFormat="1" ht="12.75" customHeight="1" x14ac:dyDescent="0.15">
      <c r="E715" s="98"/>
      <c r="F715" s="99"/>
      <c r="I715" s="265"/>
      <c r="M715" s="298"/>
      <c r="N715" s="96"/>
      <c r="P715" s="286"/>
      <c r="Q715" s="286"/>
      <c r="R715" s="286"/>
      <c r="S715" s="97"/>
      <c r="U715" s="265"/>
      <c r="AZ715" s="100"/>
      <c r="BA715" s="100"/>
      <c r="BB715" s="100"/>
      <c r="BC715" s="100"/>
      <c r="BD715" s="100"/>
      <c r="BE715" s="100"/>
      <c r="BF715" s="100"/>
      <c r="BG715" s="100"/>
    </row>
    <row r="716" spans="5:59" s="95" customFormat="1" ht="12.75" customHeight="1" x14ac:dyDescent="0.15">
      <c r="E716" s="98"/>
      <c r="F716" s="99"/>
      <c r="I716" s="265"/>
      <c r="M716" s="298"/>
      <c r="N716" s="96"/>
      <c r="P716" s="286"/>
      <c r="Q716" s="286"/>
      <c r="R716" s="286"/>
      <c r="S716" s="97"/>
      <c r="U716" s="265"/>
      <c r="AZ716" s="100"/>
      <c r="BA716" s="100"/>
      <c r="BB716" s="100"/>
      <c r="BC716" s="100"/>
      <c r="BD716" s="100"/>
      <c r="BE716" s="100"/>
      <c r="BF716" s="100"/>
      <c r="BG716" s="100"/>
    </row>
    <row r="717" spans="5:59" s="95" customFormat="1" ht="12.75" customHeight="1" x14ac:dyDescent="0.15">
      <c r="E717" s="98"/>
      <c r="F717" s="99"/>
      <c r="I717" s="265"/>
      <c r="M717" s="298"/>
      <c r="N717" s="96"/>
      <c r="P717" s="286"/>
      <c r="Q717" s="286"/>
      <c r="R717" s="286"/>
      <c r="S717" s="97"/>
      <c r="U717" s="265"/>
      <c r="AZ717" s="100"/>
      <c r="BA717" s="100"/>
      <c r="BB717" s="100"/>
      <c r="BC717" s="100"/>
      <c r="BD717" s="100"/>
      <c r="BE717" s="100"/>
      <c r="BF717" s="100"/>
      <c r="BG717" s="100"/>
    </row>
    <row r="718" spans="5:59" s="95" customFormat="1" ht="12.75" customHeight="1" x14ac:dyDescent="0.15">
      <c r="E718" s="98"/>
      <c r="F718" s="99"/>
      <c r="I718" s="265"/>
      <c r="M718" s="298"/>
      <c r="N718" s="96"/>
      <c r="P718" s="286"/>
      <c r="Q718" s="286"/>
      <c r="R718" s="286"/>
      <c r="S718" s="97"/>
      <c r="U718" s="265"/>
      <c r="AZ718" s="100"/>
      <c r="BA718" s="100"/>
      <c r="BB718" s="100"/>
      <c r="BC718" s="100"/>
      <c r="BD718" s="100"/>
      <c r="BE718" s="100"/>
      <c r="BF718" s="100"/>
      <c r="BG718" s="100"/>
    </row>
    <row r="719" spans="5:59" s="95" customFormat="1" ht="12.75" customHeight="1" x14ac:dyDescent="0.15">
      <c r="E719" s="98"/>
      <c r="F719" s="99"/>
      <c r="I719" s="265"/>
      <c r="M719" s="298"/>
      <c r="N719" s="96"/>
      <c r="P719" s="286"/>
      <c r="Q719" s="286"/>
      <c r="R719" s="286"/>
      <c r="S719" s="97"/>
      <c r="U719" s="265"/>
      <c r="AZ719" s="100"/>
      <c r="BA719" s="100"/>
      <c r="BB719" s="100"/>
      <c r="BC719" s="100"/>
      <c r="BD719" s="100"/>
      <c r="BE719" s="100"/>
      <c r="BF719" s="100"/>
      <c r="BG719" s="100"/>
    </row>
    <row r="720" spans="5:59" s="95" customFormat="1" ht="12.75" customHeight="1" x14ac:dyDescent="0.15">
      <c r="E720" s="98"/>
      <c r="F720" s="99"/>
      <c r="I720" s="265"/>
      <c r="M720" s="298"/>
      <c r="N720" s="96"/>
      <c r="P720" s="286"/>
      <c r="Q720" s="286"/>
      <c r="R720" s="286"/>
      <c r="S720" s="97"/>
      <c r="U720" s="265"/>
      <c r="AZ720" s="100"/>
      <c r="BA720" s="100"/>
      <c r="BB720" s="100"/>
      <c r="BC720" s="100"/>
      <c r="BD720" s="100"/>
      <c r="BE720" s="100"/>
      <c r="BF720" s="100"/>
      <c r="BG720" s="100"/>
    </row>
    <row r="721" spans="5:59" s="95" customFormat="1" ht="12.75" customHeight="1" x14ac:dyDescent="0.15">
      <c r="E721" s="98"/>
      <c r="F721" s="99"/>
      <c r="I721" s="265"/>
      <c r="M721" s="298"/>
      <c r="N721" s="96"/>
      <c r="P721" s="286"/>
      <c r="Q721" s="286"/>
      <c r="R721" s="286"/>
      <c r="S721" s="97"/>
      <c r="U721" s="265"/>
      <c r="AZ721" s="100"/>
      <c r="BA721" s="100"/>
      <c r="BB721" s="100"/>
      <c r="BC721" s="100"/>
      <c r="BD721" s="100"/>
      <c r="BE721" s="100"/>
      <c r="BF721" s="100"/>
      <c r="BG721" s="100"/>
    </row>
    <row r="722" spans="5:59" s="95" customFormat="1" ht="12.75" customHeight="1" x14ac:dyDescent="0.15">
      <c r="E722" s="98"/>
      <c r="F722" s="99"/>
      <c r="I722" s="265"/>
      <c r="M722" s="298"/>
      <c r="N722" s="96"/>
      <c r="P722" s="286"/>
      <c r="Q722" s="286"/>
      <c r="R722" s="286"/>
      <c r="S722" s="97"/>
      <c r="U722" s="265"/>
      <c r="AZ722" s="100"/>
      <c r="BA722" s="100"/>
      <c r="BB722" s="100"/>
      <c r="BC722" s="100"/>
      <c r="BD722" s="100"/>
      <c r="BE722" s="100"/>
      <c r="BF722" s="100"/>
      <c r="BG722" s="100"/>
    </row>
    <row r="723" spans="5:59" s="95" customFormat="1" ht="12.75" customHeight="1" x14ac:dyDescent="0.15">
      <c r="E723" s="98"/>
      <c r="F723" s="99"/>
      <c r="I723" s="265"/>
      <c r="M723" s="298"/>
      <c r="N723" s="96"/>
      <c r="P723" s="286"/>
      <c r="Q723" s="286"/>
      <c r="R723" s="286"/>
      <c r="S723" s="97"/>
      <c r="U723" s="265"/>
      <c r="AZ723" s="100"/>
      <c r="BA723" s="100"/>
      <c r="BB723" s="100"/>
      <c r="BC723" s="100"/>
      <c r="BD723" s="100"/>
      <c r="BE723" s="100"/>
      <c r="BF723" s="100"/>
      <c r="BG723" s="100"/>
    </row>
    <row r="724" spans="5:59" s="95" customFormat="1" ht="12.75" customHeight="1" x14ac:dyDescent="0.15">
      <c r="E724" s="98"/>
      <c r="F724" s="99"/>
      <c r="I724" s="265"/>
      <c r="M724" s="298"/>
      <c r="N724" s="96"/>
      <c r="P724" s="286"/>
      <c r="Q724" s="286"/>
      <c r="R724" s="286"/>
      <c r="S724" s="97"/>
      <c r="U724" s="265"/>
      <c r="AZ724" s="100"/>
      <c r="BA724" s="100"/>
      <c r="BB724" s="100"/>
      <c r="BC724" s="100"/>
      <c r="BD724" s="100"/>
      <c r="BE724" s="100"/>
      <c r="BF724" s="100"/>
      <c r="BG724" s="100"/>
    </row>
    <row r="725" spans="5:59" s="95" customFormat="1" ht="12.75" customHeight="1" x14ac:dyDescent="0.15">
      <c r="E725" s="98"/>
      <c r="F725" s="99"/>
      <c r="I725" s="265"/>
      <c r="M725" s="298"/>
      <c r="N725" s="96"/>
      <c r="P725" s="286"/>
      <c r="Q725" s="286"/>
      <c r="R725" s="286"/>
      <c r="S725" s="97"/>
      <c r="U725" s="265"/>
      <c r="AZ725" s="100"/>
      <c r="BA725" s="100"/>
      <c r="BB725" s="100"/>
      <c r="BC725" s="100"/>
      <c r="BD725" s="100"/>
      <c r="BE725" s="100"/>
      <c r="BF725" s="100"/>
      <c r="BG725" s="100"/>
    </row>
    <row r="726" spans="5:59" s="95" customFormat="1" ht="12.75" customHeight="1" x14ac:dyDescent="0.15">
      <c r="E726" s="98"/>
      <c r="F726" s="99"/>
      <c r="I726" s="265"/>
      <c r="M726" s="298"/>
      <c r="N726" s="96"/>
      <c r="P726" s="286"/>
      <c r="Q726" s="286"/>
      <c r="R726" s="286"/>
      <c r="S726" s="97"/>
      <c r="U726" s="265"/>
      <c r="AZ726" s="100"/>
      <c r="BA726" s="100"/>
      <c r="BB726" s="100"/>
      <c r="BC726" s="100"/>
      <c r="BD726" s="100"/>
      <c r="BE726" s="100"/>
      <c r="BF726" s="100"/>
      <c r="BG726" s="100"/>
    </row>
    <row r="727" spans="5:59" s="95" customFormat="1" ht="12.75" customHeight="1" x14ac:dyDescent="0.15">
      <c r="E727" s="98"/>
      <c r="F727" s="99"/>
      <c r="I727" s="265"/>
      <c r="M727" s="298"/>
      <c r="N727" s="96"/>
      <c r="P727" s="286"/>
      <c r="Q727" s="286"/>
      <c r="R727" s="286"/>
      <c r="S727" s="97"/>
      <c r="U727" s="265"/>
      <c r="AZ727" s="100"/>
      <c r="BA727" s="100"/>
      <c r="BB727" s="100"/>
      <c r="BC727" s="100"/>
      <c r="BD727" s="100"/>
      <c r="BE727" s="100"/>
      <c r="BF727" s="100"/>
      <c r="BG727" s="100"/>
    </row>
    <row r="728" spans="5:59" s="95" customFormat="1" ht="12.75" customHeight="1" x14ac:dyDescent="0.15">
      <c r="E728" s="98"/>
      <c r="F728" s="99"/>
      <c r="I728" s="265"/>
      <c r="M728" s="298"/>
      <c r="N728" s="96"/>
      <c r="P728" s="286"/>
      <c r="Q728" s="286"/>
      <c r="R728" s="286"/>
      <c r="S728" s="97"/>
      <c r="U728" s="265"/>
      <c r="AZ728" s="100"/>
      <c r="BA728" s="100"/>
      <c r="BB728" s="100"/>
      <c r="BC728" s="100"/>
      <c r="BD728" s="100"/>
      <c r="BE728" s="100"/>
      <c r="BF728" s="100"/>
      <c r="BG728" s="100"/>
    </row>
    <row r="729" spans="5:59" s="95" customFormat="1" ht="12.75" customHeight="1" x14ac:dyDescent="0.15">
      <c r="E729" s="98"/>
      <c r="F729" s="99"/>
      <c r="I729" s="265"/>
      <c r="M729" s="298"/>
      <c r="N729" s="96"/>
      <c r="P729" s="286"/>
      <c r="Q729" s="286"/>
      <c r="R729" s="286"/>
      <c r="S729" s="97"/>
      <c r="U729" s="265"/>
      <c r="AZ729" s="100"/>
      <c r="BA729" s="100"/>
      <c r="BB729" s="100"/>
      <c r="BC729" s="100"/>
      <c r="BD729" s="100"/>
      <c r="BE729" s="100"/>
      <c r="BF729" s="100"/>
      <c r="BG729" s="100"/>
    </row>
    <row r="730" spans="5:59" s="95" customFormat="1" ht="12.75" customHeight="1" x14ac:dyDescent="0.15">
      <c r="E730" s="98"/>
      <c r="F730" s="99"/>
      <c r="I730" s="265"/>
      <c r="M730" s="298"/>
      <c r="N730" s="96"/>
      <c r="P730" s="286"/>
      <c r="Q730" s="286"/>
      <c r="R730" s="286"/>
      <c r="S730" s="97"/>
      <c r="U730" s="265"/>
      <c r="AZ730" s="100"/>
      <c r="BA730" s="100"/>
      <c r="BB730" s="100"/>
      <c r="BC730" s="100"/>
      <c r="BD730" s="100"/>
      <c r="BE730" s="100"/>
      <c r="BF730" s="100"/>
      <c r="BG730" s="100"/>
    </row>
    <row r="731" spans="5:59" s="95" customFormat="1" ht="12.75" customHeight="1" x14ac:dyDescent="0.15">
      <c r="E731" s="98"/>
      <c r="F731" s="99"/>
      <c r="I731" s="265"/>
      <c r="M731" s="298"/>
      <c r="N731" s="96"/>
      <c r="P731" s="286"/>
      <c r="Q731" s="286"/>
      <c r="R731" s="286"/>
      <c r="S731" s="97"/>
      <c r="U731" s="265"/>
      <c r="AZ731" s="100"/>
      <c r="BA731" s="100"/>
      <c r="BB731" s="100"/>
      <c r="BC731" s="100"/>
      <c r="BD731" s="100"/>
      <c r="BE731" s="100"/>
      <c r="BF731" s="100"/>
      <c r="BG731" s="100"/>
    </row>
    <row r="732" spans="5:59" s="95" customFormat="1" ht="12.75" customHeight="1" x14ac:dyDescent="0.15">
      <c r="E732" s="98"/>
      <c r="F732" s="99"/>
      <c r="I732" s="265"/>
      <c r="M732" s="298"/>
      <c r="N732" s="96"/>
      <c r="P732" s="286"/>
      <c r="Q732" s="286"/>
      <c r="R732" s="286"/>
      <c r="S732" s="97"/>
      <c r="U732" s="265"/>
      <c r="AZ732" s="100"/>
      <c r="BA732" s="100"/>
      <c r="BB732" s="100"/>
      <c r="BC732" s="100"/>
      <c r="BD732" s="100"/>
      <c r="BE732" s="100"/>
      <c r="BF732" s="100"/>
      <c r="BG732" s="100"/>
    </row>
    <row r="733" spans="5:59" s="95" customFormat="1" ht="12.75" customHeight="1" x14ac:dyDescent="0.15">
      <c r="E733" s="98"/>
      <c r="F733" s="99"/>
      <c r="I733" s="265"/>
      <c r="M733" s="298"/>
      <c r="N733" s="96"/>
      <c r="P733" s="286"/>
      <c r="Q733" s="286"/>
      <c r="R733" s="286"/>
      <c r="S733" s="97"/>
      <c r="U733" s="265"/>
      <c r="AZ733" s="100"/>
      <c r="BA733" s="100"/>
      <c r="BB733" s="100"/>
      <c r="BC733" s="100"/>
      <c r="BD733" s="100"/>
      <c r="BE733" s="100"/>
      <c r="BF733" s="100"/>
      <c r="BG733" s="100"/>
    </row>
    <row r="734" spans="5:59" s="95" customFormat="1" ht="12.75" customHeight="1" x14ac:dyDescent="0.15">
      <c r="E734" s="98"/>
      <c r="F734" s="99"/>
      <c r="I734" s="265"/>
      <c r="M734" s="298"/>
      <c r="N734" s="96"/>
      <c r="P734" s="286"/>
      <c r="Q734" s="286"/>
      <c r="R734" s="286"/>
      <c r="S734" s="97"/>
      <c r="U734" s="265"/>
      <c r="AZ734" s="100"/>
      <c r="BA734" s="100"/>
      <c r="BB734" s="100"/>
      <c r="BC734" s="100"/>
      <c r="BD734" s="100"/>
      <c r="BE734" s="100"/>
      <c r="BF734" s="100"/>
      <c r="BG734" s="100"/>
    </row>
    <row r="735" spans="5:59" s="95" customFormat="1" ht="12.75" customHeight="1" x14ac:dyDescent="0.15">
      <c r="E735" s="98"/>
      <c r="F735" s="99"/>
      <c r="I735" s="265"/>
      <c r="M735" s="298"/>
      <c r="N735" s="96"/>
      <c r="P735" s="286"/>
      <c r="Q735" s="286"/>
      <c r="R735" s="286"/>
      <c r="S735" s="97"/>
      <c r="U735" s="265"/>
      <c r="AZ735" s="100"/>
      <c r="BA735" s="100"/>
      <c r="BB735" s="100"/>
      <c r="BC735" s="100"/>
      <c r="BD735" s="100"/>
      <c r="BE735" s="100"/>
      <c r="BF735" s="100"/>
      <c r="BG735" s="100"/>
    </row>
    <row r="736" spans="5:59" s="95" customFormat="1" ht="12.75" customHeight="1" x14ac:dyDescent="0.15">
      <c r="E736" s="98"/>
      <c r="F736" s="99"/>
      <c r="I736" s="265"/>
      <c r="M736" s="298"/>
      <c r="N736" s="96"/>
      <c r="P736" s="286"/>
      <c r="Q736" s="286"/>
      <c r="R736" s="286"/>
      <c r="S736" s="97"/>
      <c r="U736" s="265"/>
      <c r="AZ736" s="100"/>
      <c r="BA736" s="100"/>
      <c r="BB736" s="100"/>
      <c r="BC736" s="100"/>
      <c r="BD736" s="100"/>
      <c r="BE736" s="100"/>
      <c r="BF736" s="100"/>
      <c r="BG736" s="100"/>
    </row>
    <row r="737" spans="5:59" s="95" customFormat="1" ht="12.75" customHeight="1" x14ac:dyDescent="0.15">
      <c r="E737" s="98"/>
      <c r="F737" s="99"/>
      <c r="I737" s="265"/>
      <c r="M737" s="298"/>
      <c r="N737" s="96"/>
      <c r="P737" s="286"/>
      <c r="Q737" s="286"/>
      <c r="R737" s="286"/>
      <c r="S737" s="97"/>
      <c r="U737" s="265"/>
      <c r="AZ737" s="100"/>
      <c r="BA737" s="100"/>
      <c r="BB737" s="100"/>
      <c r="BC737" s="100"/>
      <c r="BD737" s="100"/>
      <c r="BE737" s="100"/>
      <c r="BF737" s="100"/>
      <c r="BG737" s="100"/>
    </row>
    <row r="738" spans="5:59" s="95" customFormat="1" ht="12.75" customHeight="1" x14ac:dyDescent="0.15">
      <c r="E738" s="98"/>
      <c r="F738" s="99"/>
      <c r="I738" s="265"/>
      <c r="M738" s="298"/>
      <c r="N738" s="96"/>
      <c r="P738" s="286"/>
      <c r="Q738" s="286"/>
      <c r="R738" s="286"/>
      <c r="S738" s="97"/>
      <c r="U738" s="265"/>
      <c r="AZ738" s="100"/>
      <c r="BA738" s="100"/>
      <c r="BB738" s="100"/>
      <c r="BC738" s="100"/>
      <c r="BD738" s="100"/>
      <c r="BE738" s="100"/>
      <c r="BF738" s="100"/>
      <c r="BG738" s="100"/>
    </row>
    <row r="739" spans="5:59" s="95" customFormat="1" ht="12.75" customHeight="1" x14ac:dyDescent="0.15">
      <c r="E739" s="98"/>
      <c r="F739" s="99"/>
      <c r="I739" s="265"/>
      <c r="M739" s="298"/>
      <c r="N739" s="96"/>
      <c r="P739" s="286"/>
      <c r="Q739" s="286"/>
      <c r="R739" s="286"/>
      <c r="S739" s="97"/>
      <c r="U739" s="265"/>
      <c r="AZ739" s="100"/>
      <c r="BA739" s="100"/>
      <c r="BB739" s="100"/>
      <c r="BC739" s="100"/>
      <c r="BD739" s="100"/>
      <c r="BE739" s="100"/>
      <c r="BF739" s="100"/>
      <c r="BG739" s="100"/>
    </row>
    <row r="740" spans="5:59" s="95" customFormat="1" ht="12.75" customHeight="1" x14ac:dyDescent="0.15">
      <c r="E740" s="98"/>
      <c r="F740" s="99"/>
      <c r="I740" s="265"/>
      <c r="M740" s="298"/>
      <c r="N740" s="96"/>
      <c r="P740" s="286"/>
      <c r="Q740" s="286"/>
      <c r="R740" s="286"/>
      <c r="S740" s="97"/>
      <c r="U740" s="265"/>
      <c r="AZ740" s="100"/>
      <c r="BA740" s="100"/>
      <c r="BB740" s="100"/>
      <c r="BC740" s="100"/>
      <c r="BD740" s="100"/>
      <c r="BE740" s="100"/>
      <c r="BF740" s="100"/>
      <c r="BG740" s="100"/>
    </row>
    <row r="741" spans="5:59" s="95" customFormat="1" ht="12.75" customHeight="1" x14ac:dyDescent="0.15">
      <c r="E741" s="98"/>
      <c r="F741" s="99"/>
      <c r="I741" s="265"/>
      <c r="M741" s="298"/>
      <c r="N741" s="96"/>
      <c r="P741" s="286"/>
      <c r="Q741" s="286"/>
      <c r="R741" s="286"/>
      <c r="S741" s="97"/>
      <c r="U741" s="265"/>
      <c r="AZ741" s="100"/>
      <c r="BA741" s="100"/>
      <c r="BB741" s="100"/>
      <c r="BC741" s="100"/>
      <c r="BD741" s="100"/>
      <c r="BE741" s="100"/>
      <c r="BF741" s="100"/>
      <c r="BG741" s="100"/>
    </row>
    <row r="742" spans="5:59" s="95" customFormat="1" ht="12.75" customHeight="1" x14ac:dyDescent="0.15">
      <c r="E742" s="98"/>
      <c r="F742" s="99"/>
      <c r="I742" s="265"/>
      <c r="M742" s="298"/>
      <c r="N742" s="96"/>
      <c r="P742" s="286"/>
      <c r="Q742" s="286"/>
      <c r="R742" s="286"/>
      <c r="S742" s="97"/>
      <c r="U742" s="265"/>
      <c r="AZ742" s="100"/>
      <c r="BA742" s="100"/>
      <c r="BB742" s="100"/>
      <c r="BC742" s="100"/>
      <c r="BD742" s="100"/>
      <c r="BE742" s="100"/>
      <c r="BF742" s="100"/>
      <c r="BG742" s="100"/>
    </row>
    <row r="743" spans="5:59" s="95" customFormat="1" ht="12.75" customHeight="1" x14ac:dyDescent="0.15">
      <c r="E743" s="98"/>
      <c r="F743" s="99"/>
      <c r="I743" s="265"/>
      <c r="M743" s="298"/>
      <c r="N743" s="96"/>
      <c r="P743" s="286"/>
      <c r="Q743" s="286"/>
      <c r="R743" s="286"/>
      <c r="S743" s="97"/>
      <c r="U743" s="265"/>
      <c r="AZ743" s="100"/>
      <c r="BA743" s="100"/>
      <c r="BB743" s="100"/>
      <c r="BC743" s="100"/>
      <c r="BD743" s="100"/>
      <c r="BE743" s="100"/>
      <c r="BF743" s="100"/>
      <c r="BG743" s="100"/>
    </row>
    <row r="744" spans="5:59" s="95" customFormat="1" ht="12.75" customHeight="1" x14ac:dyDescent="0.15">
      <c r="E744" s="98"/>
      <c r="F744" s="99"/>
      <c r="I744" s="265"/>
      <c r="M744" s="298"/>
      <c r="N744" s="96"/>
      <c r="P744" s="286"/>
      <c r="Q744" s="286"/>
      <c r="R744" s="286"/>
      <c r="S744" s="97"/>
      <c r="U744" s="265"/>
      <c r="AZ744" s="100"/>
      <c r="BA744" s="100"/>
      <c r="BB744" s="100"/>
      <c r="BC744" s="100"/>
      <c r="BD744" s="100"/>
      <c r="BE744" s="100"/>
      <c r="BF744" s="100"/>
      <c r="BG744" s="100"/>
    </row>
    <row r="745" spans="5:59" s="95" customFormat="1" ht="12.75" customHeight="1" x14ac:dyDescent="0.15">
      <c r="E745" s="98"/>
      <c r="F745" s="99"/>
      <c r="I745" s="265"/>
      <c r="M745" s="298"/>
      <c r="N745" s="96"/>
      <c r="P745" s="286"/>
      <c r="Q745" s="286"/>
      <c r="R745" s="286"/>
      <c r="S745" s="97"/>
      <c r="U745" s="265"/>
      <c r="AZ745" s="100"/>
      <c r="BA745" s="100"/>
      <c r="BB745" s="100"/>
      <c r="BC745" s="100"/>
      <c r="BD745" s="100"/>
      <c r="BE745" s="100"/>
      <c r="BF745" s="100"/>
      <c r="BG745" s="100"/>
    </row>
    <row r="746" spans="5:59" s="95" customFormat="1" ht="12.75" customHeight="1" x14ac:dyDescent="0.15">
      <c r="E746" s="98"/>
      <c r="F746" s="99"/>
      <c r="I746" s="265"/>
      <c r="M746" s="298"/>
      <c r="N746" s="96"/>
      <c r="P746" s="286"/>
      <c r="Q746" s="286"/>
      <c r="R746" s="286"/>
      <c r="S746" s="97"/>
      <c r="U746" s="265"/>
      <c r="AZ746" s="100"/>
      <c r="BA746" s="100"/>
      <c r="BB746" s="100"/>
      <c r="BC746" s="100"/>
      <c r="BD746" s="100"/>
      <c r="BE746" s="100"/>
      <c r="BF746" s="100"/>
      <c r="BG746" s="100"/>
    </row>
    <row r="747" spans="5:59" s="95" customFormat="1" ht="12.75" customHeight="1" x14ac:dyDescent="0.15">
      <c r="E747" s="98"/>
      <c r="F747" s="99"/>
      <c r="I747" s="265"/>
      <c r="M747" s="298"/>
      <c r="N747" s="96"/>
      <c r="P747" s="286"/>
      <c r="Q747" s="286"/>
      <c r="R747" s="286"/>
      <c r="S747" s="97"/>
      <c r="U747" s="265"/>
      <c r="AZ747" s="100"/>
      <c r="BA747" s="100"/>
      <c r="BB747" s="100"/>
      <c r="BC747" s="100"/>
      <c r="BD747" s="100"/>
      <c r="BE747" s="100"/>
      <c r="BF747" s="100"/>
      <c r="BG747" s="100"/>
    </row>
    <row r="748" spans="5:59" s="95" customFormat="1" ht="12.75" customHeight="1" x14ac:dyDescent="0.15">
      <c r="E748" s="98"/>
      <c r="F748" s="99"/>
      <c r="I748" s="265"/>
      <c r="M748" s="298"/>
      <c r="N748" s="96"/>
      <c r="P748" s="286"/>
      <c r="Q748" s="286"/>
      <c r="R748" s="286"/>
      <c r="S748" s="97"/>
      <c r="U748" s="265"/>
      <c r="AZ748" s="100"/>
      <c r="BA748" s="100"/>
      <c r="BB748" s="100"/>
      <c r="BC748" s="100"/>
      <c r="BD748" s="100"/>
      <c r="BE748" s="100"/>
      <c r="BF748" s="100"/>
      <c r="BG748" s="100"/>
    </row>
    <row r="749" spans="5:59" s="95" customFormat="1" ht="12.75" customHeight="1" x14ac:dyDescent="0.15">
      <c r="E749" s="98"/>
      <c r="F749" s="99"/>
      <c r="I749" s="265"/>
      <c r="M749" s="298"/>
      <c r="N749" s="96"/>
      <c r="P749" s="286"/>
      <c r="Q749" s="286"/>
      <c r="R749" s="286"/>
      <c r="S749" s="97"/>
      <c r="U749" s="265"/>
      <c r="AZ749" s="100"/>
      <c r="BA749" s="100"/>
      <c r="BB749" s="100"/>
      <c r="BC749" s="100"/>
      <c r="BD749" s="100"/>
      <c r="BE749" s="100"/>
      <c r="BF749" s="100"/>
      <c r="BG749" s="100"/>
    </row>
    <row r="750" spans="5:59" s="95" customFormat="1" ht="12.75" customHeight="1" x14ac:dyDescent="0.15">
      <c r="E750" s="98"/>
      <c r="F750" s="99"/>
      <c r="I750" s="265"/>
      <c r="M750" s="298"/>
      <c r="N750" s="96"/>
      <c r="P750" s="286"/>
      <c r="Q750" s="286"/>
      <c r="R750" s="286"/>
      <c r="S750" s="97"/>
      <c r="U750" s="265"/>
      <c r="AZ750" s="100"/>
      <c r="BA750" s="100"/>
      <c r="BB750" s="100"/>
      <c r="BC750" s="100"/>
      <c r="BD750" s="100"/>
      <c r="BE750" s="100"/>
      <c r="BF750" s="100"/>
      <c r="BG750" s="100"/>
    </row>
    <row r="751" spans="5:59" s="95" customFormat="1" ht="12.75" customHeight="1" x14ac:dyDescent="0.15">
      <c r="E751" s="98"/>
      <c r="F751" s="99"/>
      <c r="I751" s="265"/>
      <c r="M751" s="298"/>
      <c r="N751" s="96"/>
      <c r="P751" s="286"/>
      <c r="Q751" s="286"/>
      <c r="R751" s="286"/>
      <c r="S751" s="97"/>
      <c r="U751" s="265"/>
      <c r="AZ751" s="100"/>
      <c r="BA751" s="100"/>
      <c r="BB751" s="100"/>
      <c r="BC751" s="100"/>
      <c r="BD751" s="100"/>
      <c r="BE751" s="100"/>
      <c r="BF751" s="100"/>
      <c r="BG751" s="100"/>
    </row>
    <row r="752" spans="5:59" s="95" customFormat="1" ht="12.75" customHeight="1" x14ac:dyDescent="0.15">
      <c r="E752" s="98"/>
      <c r="F752" s="99"/>
      <c r="I752" s="265"/>
      <c r="M752" s="298"/>
      <c r="N752" s="96"/>
      <c r="P752" s="286"/>
      <c r="Q752" s="286"/>
      <c r="R752" s="286"/>
      <c r="S752" s="97"/>
      <c r="U752" s="265"/>
      <c r="AZ752" s="100"/>
      <c r="BA752" s="100"/>
      <c r="BB752" s="100"/>
      <c r="BC752" s="100"/>
      <c r="BD752" s="100"/>
      <c r="BE752" s="100"/>
      <c r="BF752" s="100"/>
      <c r="BG752" s="100"/>
    </row>
    <row r="753" spans="5:59" s="95" customFormat="1" ht="12.75" customHeight="1" x14ac:dyDescent="0.15">
      <c r="E753" s="98"/>
      <c r="F753" s="99"/>
      <c r="I753" s="265"/>
      <c r="M753" s="298"/>
      <c r="N753" s="96"/>
      <c r="P753" s="286"/>
      <c r="Q753" s="286"/>
      <c r="R753" s="286"/>
      <c r="S753" s="97"/>
      <c r="U753" s="265"/>
      <c r="AZ753" s="100"/>
      <c r="BA753" s="100"/>
      <c r="BB753" s="100"/>
      <c r="BC753" s="100"/>
      <c r="BD753" s="100"/>
      <c r="BE753" s="100"/>
      <c r="BF753" s="100"/>
      <c r="BG753" s="100"/>
    </row>
    <row r="754" spans="5:59" s="95" customFormat="1" ht="12.75" customHeight="1" x14ac:dyDescent="0.15">
      <c r="E754" s="98"/>
      <c r="F754" s="99"/>
      <c r="I754" s="265"/>
      <c r="M754" s="298"/>
      <c r="N754" s="96"/>
      <c r="P754" s="286"/>
      <c r="Q754" s="286"/>
      <c r="R754" s="286"/>
      <c r="S754" s="97"/>
      <c r="U754" s="265"/>
      <c r="AZ754" s="100"/>
      <c r="BA754" s="100"/>
      <c r="BB754" s="100"/>
      <c r="BC754" s="100"/>
      <c r="BD754" s="100"/>
      <c r="BE754" s="100"/>
      <c r="BF754" s="100"/>
      <c r="BG754" s="100"/>
    </row>
    <row r="755" spans="5:59" s="95" customFormat="1" ht="12.75" customHeight="1" x14ac:dyDescent="0.15">
      <c r="E755" s="98"/>
      <c r="F755" s="99"/>
      <c r="I755" s="265"/>
      <c r="M755" s="298"/>
      <c r="N755" s="96"/>
      <c r="P755" s="286"/>
      <c r="Q755" s="286"/>
      <c r="R755" s="286"/>
      <c r="S755" s="97"/>
      <c r="U755" s="265"/>
      <c r="AZ755" s="100"/>
      <c r="BA755" s="100"/>
      <c r="BB755" s="100"/>
      <c r="BC755" s="100"/>
      <c r="BD755" s="100"/>
      <c r="BE755" s="100"/>
      <c r="BF755" s="100"/>
      <c r="BG755" s="100"/>
    </row>
    <row r="756" spans="5:59" s="95" customFormat="1" ht="12.75" customHeight="1" x14ac:dyDescent="0.15">
      <c r="E756" s="98"/>
      <c r="F756" s="99"/>
      <c r="I756" s="265"/>
      <c r="M756" s="298"/>
      <c r="N756" s="96"/>
      <c r="P756" s="286"/>
      <c r="Q756" s="286"/>
      <c r="R756" s="286"/>
      <c r="S756" s="97"/>
      <c r="U756" s="265"/>
      <c r="AZ756" s="100"/>
      <c r="BA756" s="100"/>
      <c r="BB756" s="100"/>
      <c r="BC756" s="100"/>
      <c r="BD756" s="100"/>
      <c r="BE756" s="100"/>
      <c r="BF756" s="100"/>
      <c r="BG756" s="100"/>
    </row>
    <row r="757" spans="5:59" s="95" customFormat="1" ht="12.75" customHeight="1" x14ac:dyDescent="0.15">
      <c r="E757" s="98"/>
      <c r="F757" s="99"/>
      <c r="I757" s="265"/>
      <c r="M757" s="298"/>
      <c r="N757" s="96"/>
      <c r="P757" s="286"/>
      <c r="Q757" s="286"/>
      <c r="R757" s="286"/>
      <c r="S757" s="97"/>
      <c r="U757" s="265"/>
      <c r="AZ757" s="100"/>
      <c r="BA757" s="100"/>
      <c r="BB757" s="100"/>
      <c r="BC757" s="100"/>
      <c r="BD757" s="100"/>
      <c r="BE757" s="100"/>
      <c r="BF757" s="100"/>
      <c r="BG757" s="100"/>
    </row>
    <row r="758" spans="5:59" s="95" customFormat="1" ht="12.75" customHeight="1" x14ac:dyDescent="0.15">
      <c r="E758" s="98"/>
      <c r="F758" s="99"/>
      <c r="I758" s="265"/>
      <c r="M758" s="298"/>
      <c r="N758" s="96"/>
      <c r="P758" s="286"/>
      <c r="Q758" s="286"/>
      <c r="R758" s="286"/>
      <c r="S758" s="97"/>
      <c r="U758" s="265"/>
      <c r="AZ758" s="100"/>
      <c r="BA758" s="100"/>
      <c r="BB758" s="100"/>
      <c r="BC758" s="100"/>
      <c r="BD758" s="100"/>
      <c r="BE758" s="100"/>
      <c r="BF758" s="100"/>
      <c r="BG758" s="100"/>
    </row>
    <row r="759" spans="5:59" s="95" customFormat="1" ht="12.75" customHeight="1" x14ac:dyDescent="0.15">
      <c r="E759" s="98"/>
      <c r="F759" s="99"/>
      <c r="I759" s="265"/>
      <c r="M759" s="298"/>
      <c r="N759" s="96"/>
      <c r="P759" s="286"/>
      <c r="Q759" s="286"/>
      <c r="R759" s="286"/>
      <c r="S759" s="97"/>
      <c r="U759" s="265"/>
      <c r="AZ759" s="100"/>
      <c r="BA759" s="100"/>
      <c r="BB759" s="100"/>
      <c r="BC759" s="100"/>
      <c r="BD759" s="100"/>
      <c r="BE759" s="100"/>
      <c r="BF759" s="100"/>
      <c r="BG759" s="100"/>
    </row>
    <row r="760" spans="5:59" s="95" customFormat="1" ht="12.75" customHeight="1" x14ac:dyDescent="0.15">
      <c r="E760" s="98"/>
      <c r="F760" s="99"/>
      <c r="I760" s="265"/>
      <c r="M760" s="298"/>
      <c r="N760" s="96"/>
      <c r="P760" s="286"/>
      <c r="Q760" s="286"/>
      <c r="R760" s="286"/>
      <c r="S760" s="97"/>
      <c r="U760" s="265"/>
      <c r="AZ760" s="100"/>
      <c r="BA760" s="100"/>
      <c r="BB760" s="100"/>
      <c r="BC760" s="100"/>
      <c r="BD760" s="100"/>
      <c r="BE760" s="100"/>
      <c r="BF760" s="100"/>
      <c r="BG760" s="100"/>
    </row>
    <row r="761" spans="5:59" s="95" customFormat="1" ht="12.75" customHeight="1" x14ac:dyDescent="0.15">
      <c r="E761" s="98"/>
      <c r="F761" s="99"/>
      <c r="I761" s="265"/>
      <c r="M761" s="298"/>
      <c r="N761" s="96"/>
      <c r="P761" s="286"/>
      <c r="Q761" s="286"/>
      <c r="R761" s="286"/>
      <c r="S761" s="97"/>
      <c r="U761" s="265"/>
      <c r="AZ761" s="100"/>
      <c r="BA761" s="100"/>
      <c r="BB761" s="100"/>
      <c r="BC761" s="100"/>
      <c r="BD761" s="100"/>
      <c r="BE761" s="100"/>
      <c r="BF761" s="100"/>
      <c r="BG761" s="100"/>
    </row>
    <row r="762" spans="5:59" s="95" customFormat="1" ht="12.75" customHeight="1" x14ac:dyDescent="0.15">
      <c r="E762" s="98"/>
      <c r="F762" s="99"/>
      <c r="I762" s="265"/>
      <c r="M762" s="298"/>
      <c r="N762" s="96"/>
      <c r="P762" s="286"/>
      <c r="Q762" s="286"/>
      <c r="R762" s="286"/>
      <c r="S762" s="97"/>
      <c r="U762" s="265"/>
      <c r="AZ762" s="100"/>
      <c r="BA762" s="100"/>
      <c r="BB762" s="100"/>
      <c r="BC762" s="100"/>
      <c r="BD762" s="100"/>
      <c r="BE762" s="100"/>
      <c r="BF762" s="100"/>
      <c r="BG762" s="100"/>
    </row>
    <row r="763" spans="5:59" s="95" customFormat="1" ht="12.75" customHeight="1" x14ac:dyDescent="0.15">
      <c r="E763" s="98"/>
      <c r="F763" s="99"/>
      <c r="I763" s="265"/>
      <c r="M763" s="298"/>
      <c r="N763" s="96"/>
      <c r="P763" s="286"/>
      <c r="Q763" s="286"/>
      <c r="R763" s="286"/>
      <c r="S763" s="97"/>
      <c r="U763" s="265"/>
      <c r="AZ763" s="100"/>
      <c r="BA763" s="100"/>
      <c r="BB763" s="100"/>
      <c r="BC763" s="100"/>
      <c r="BD763" s="100"/>
      <c r="BE763" s="100"/>
      <c r="BF763" s="100"/>
      <c r="BG763" s="100"/>
    </row>
    <row r="764" spans="5:59" s="95" customFormat="1" ht="12.75" customHeight="1" x14ac:dyDescent="0.15">
      <c r="E764" s="98"/>
      <c r="F764" s="99"/>
      <c r="I764" s="265"/>
      <c r="M764" s="298"/>
      <c r="N764" s="96"/>
      <c r="P764" s="286"/>
      <c r="Q764" s="286"/>
      <c r="R764" s="286"/>
      <c r="S764" s="97"/>
      <c r="U764" s="265"/>
      <c r="AZ764" s="100"/>
      <c r="BA764" s="100"/>
      <c r="BB764" s="100"/>
      <c r="BC764" s="100"/>
      <c r="BD764" s="100"/>
      <c r="BE764" s="100"/>
      <c r="BF764" s="100"/>
      <c r="BG764" s="100"/>
    </row>
    <row r="765" spans="5:59" s="95" customFormat="1" ht="12.75" customHeight="1" x14ac:dyDescent="0.15">
      <c r="E765" s="98"/>
      <c r="F765" s="99"/>
      <c r="I765" s="265"/>
      <c r="M765" s="298"/>
      <c r="N765" s="96"/>
      <c r="P765" s="286"/>
      <c r="Q765" s="286"/>
      <c r="R765" s="286"/>
      <c r="S765" s="97"/>
      <c r="U765" s="265"/>
      <c r="AZ765" s="100"/>
      <c r="BA765" s="100"/>
      <c r="BB765" s="100"/>
      <c r="BC765" s="100"/>
      <c r="BD765" s="100"/>
      <c r="BE765" s="100"/>
      <c r="BF765" s="100"/>
      <c r="BG765" s="100"/>
    </row>
    <row r="766" spans="5:59" s="95" customFormat="1" ht="12.75" customHeight="1" x14ac:dyDescent="0.15">
      <c r="E766" s="98"/>
      <c r="F766" s="99"/>
      <c r="I766" s="265"/>
      <c r="M766" s="298"/>
      <c r="N766" s="96"/>
      <c r="P766" s="286"/>
      <c r="Q766" s="286"/>
      <c r="R766" s="286"/>
      <c r="S766" s="97"/>
      <c r="U766" s="265"/>
      <c r="AZ766" s="100"/>
      <c r="BA766" s="100"/>
      <c r="BB766" s="100"/>
      <c r="BC766" s="100"/>
      <c r="BD766" s="100"/>
      <c r="BE766" s="100"/>
      <c r="BF766" s="100"/>
      <c r="BG766" s="100"/>
    </row>
    <row r="767" spans="5:59" s="95" customFormat="1" ht="12.75" customHeight="1" x14ac:dyDescent="0.15">
      <c r="E767" s="98"/>
      <c r="F767" s="99"/>
      <c r="I767" s="265"/>
      <c r="M767" s="298"/>
      <c r="N767" s="96"/>
      <c r="P767" s="286"/>
      <c r="Q767" s="286"/>
      <c r="R767" s="286"/>
      <c r="S767" s="97"/>
      <c r="U767" s="265"/>
      <c r="AZ767" s="100"/>
      <c r="BA767" s="100"/>
      <c r="BB767" s="100"/>
      <c r="BC767" s="100"/>
      <c r="BD767" s="100"/>
      <c r="BE767" s="100"/>
      <c r="BF767" s="100"/>
      <c r="BG767" s="100"/>
    </row>
    <row r="768" spans="5:59" s="95" customFormat="1" ht="12.75" customHeight="1" x14ac:dyDescent="0.15">
      <c r="E768" s="98"/>
      <c r="F768" s="99"/>
      <c r="I768" s="265"/>
      <c r="M768" s="298"/>
      <c r="N768" s="96"/>
      <c r="P768" s="286"/>
      <c r="Q768" s="286"/>
      <c r="R768" s="286"/>
      <c r="S768" s="97"/>
      <c r="U768" s="265"/>
      <c r="AZ768" s="100"/>
      <c r="BA768" s="100"/>
      <c r="BB768" s="100"/>
      <c r="BC768" s="100"/>
      <c r="BD768" s="100"/>
      <c r="BE768" s="100"/>
      <c r="BF768" s="100"/>
      <c r="BG768" s="100"/>
    </row>
    <row r="769" spans="5:59" s="95" customFormat="1" ht="12.75" customHeight="1" x14ac:dyDescent="0.15">
      <c r="E769" s="98"/>
      <c r="F769" s="99"/>
      <c r="I769" s="265"/>
      <c r="M769" s="298"/>
      <c r="N769" s="96"/>
      <c r="P769" s="286"/>
      <c r="Q769" s="286"/>
      <c r="R769" s="286"/>
      <c r="S769" s="97"/>
      <c r="U769" s="265"/>
      <c r="AZ769" s="100"/>
      <c r="BA769" s="100"/>
      <c r="BB769" s="100"/>
      <c r="BC769" s="100"/>
      <c r="BD769" s="100"/>
      <c r="BE769" s="100"/>
      <c r="BF769" s="100"/>
      <c r="BG769" s="100"/>
    </row>
    <row r="770" spans="5:59" s="95" customFormat="1" ht="12.75" customHeight="1" x14ac:dyDescent="0.15">
      <c r="E770" s="98"/>
      <c r="F770" s="99"/>
      <c r="I770" s="265"/>
      <c r="M770" s="298"/>
      <c r="N770" s="96"/>
      <c r="P770" s="286"/>
      <c r="Q770" s="286"/>
      <c r="R770" s="286"/>
      <c r="S770" s="97"/>
      <c r="U770" s="265"/>
      <c r="AZ770" s="100"/>
      <c r="BA770" s="100"/>
      <c r="BB770" s="100"/>
      <c r="BC770" s="100"/>
      <c r="BD770" s="100"/>
      <c r="BE770" s="100"/>
      <c r="BF770" s="100"/>
      <c r="BG770" s="100"/>
    </row>
    <row r="771" spans="5:59" s="95" customFormat="1" ht="12.75" customHeight="1" x14ac:dyDescent="0.15">
      <c r="E771" s="98"/>
      <c r="F771" s="99"/>
      <c r="I771" s="265"/>
      <c r="M771" s="298"/>
      <c r="N771" s="96"/>
      <c r="P771" s="286"/>
      <c r="Q771" s="286"/>
      <c r="R771" s="286"/>
      <c r="S771" s="97"/>
      <c r="U771" s="265"/>
      <c r="AZ771" s="100"/>
      <c r="BA771" s="100"/>
      <c r="BB771" s="100"/>
      <c r="BC771" s="100"/>
      <c r="BD771" s="100"/>
      <c r="BE771" s="100"/>
      <c r="BF771" s="100"/>
      <c r="BG771" s="100"/>
    </row>
    <row r="772" spans="5:59" s="95" customFormat="1" ht="12.75" customHeight="1" x14ac:dyDescent="0.15">
      <c r="E772" s="98"/>
      <c r="F772" s="99"/>
      <c r="I772" s="265"/>
      <c r="M772" s="298"/>
      <c r="N772" s="96"/>
      <c r="P772" s="286"/>
      <c r="Q772" s="286"/>
      <c r="R772" s="286"/>
      <c r="S772" s="97"/>
      <c r="U772" s="265"/>
      <c r="AZ772" s="100"/>
      <c r="BA772" s="100"/>
      <c r="BB772" s="100"/>
      <c r="BC772" s="100"/>
      <c r="BD772" s="100"/>
      <c r="BE772" s="100"/>
      <c r="BF772" s="100"/>
      <c r="BG772" s="100"/>
    </row>
    <row r="773" spans="5:59" s="95" customFormat="1" ht="12.75" customHeight="1" x14ac:dyDescent="0.15">
      <c r="E773" s="98"/>
      <c r="F773" s="99"/>
      <c r="I773" s="265"/>
      <c r="M773" s="298"/>
      <c r="N773" s="96"/>
      <c r="P773" s="286"/>
      <c r="Q773" s="286"/>
      <c r="R773" s="286"/>
      <c r="S773" s="97"/>
      <c r="U773" s="265"/>
      <c r="AZ773" s="100"/>
      <c r="BA773" s="100"/>
      <c r="BB773" s="100"/>
      <c r="BC773" s="100"/>
      <c r="BD773" s="100"/>
      <c r="BE773" s="100"/>
      <c r="BF773" s="100"/>
      <c r="BG773" s="100"/>
    </row>
    <row r="774" spans="5:59" s="95" customFormat="1" ht="12.75" customHeight="1" x14ac:dyDescent="0.15">
      <c r="E774" s="98"/>
      <c r="F774" s="99"/>
      <c r="I774" s="265"/>
      <c r="M774" s="298"/>
      <c r="N774" s="96"/>
      <c r="P774" s="286"/>
      <c r="Q774" s="286"/>
      <c r="R774" s="286"/>
      <c r="S774" s="97"/>
      <c r="U774" s="265"/>
      <c r="AZ774" s="100"/>
      <c r="BA774" s="100"/>
      <c r="BB774" s="100"/>
      <c r="BC774" s="100"/>
      <c r="BD774" s="100"/>
      <c r="BE774" s="100"/>
      <c r="BF774" s="100"/>
      <c r="BG774" s="100"/>
    </row>
    <row r="775" spans="5:59" s="95" customFormat="1" ht="12.75" customHeight="1" x14ac:dyDescent="0.15">
      <c r="E775" s="98"/>
      <c r="F775" s="99"/>
      <c r="I775" s="265"/>
      <c r="M775" s="298"/>
      <c r="N775" s="96"/>
      <c r="P775" s="286"/>
      <c r="Q775" s="286"/>
      <c r="R775" s="286"/>
      <c r="S775" s="97"/>
      <c r="U775" s="265"/>
      <c r="AZ775" s="100"/>
      <c r="BA775" s="100"/>
      <c r="BB775" s="100"/>
      <c r="BC775" s="100"/>
      <c r="BD775" s="100"/>
      <c r="BE775" s="100"/>
      <c r="BF775" s="100"/>
      <c r="BG775" s="100"/>
    </row>
    <row r="776" spans="5:59" s="95" customFormat="1" ht="12.75" customHeight="1" x14ac:dyDescent="0.15">
      <c r="E776" s="98"/>
      <c r="F776" s="99"/>
      <c r="I776" s="265"/>
      <c r="M776" s="298"/>
      <c r="N776" s="96"/>
      <c r="P776" s="286"/>
      <c r="Q776" s="286"/>
      <c r="R776" s="286"/>
      <c r="S776" s="97"/>
      <c r="U776" s="265"/>
      <c r="AZ776" s="100"/>
      <c r="BA776" s="100"/>
      <c r="BB776" s="100"/>
      <c r="BC776" s="100"/>
      <c r="BD776" s="100"/>
      <c r="BE776" s="100"/>
      <c r="BF776" s="100"/>
      <c r="BG776" s="100"/>
    </row>
    <row r="777" spans="5:59" s="95" customFormat="1" ht="12.75" customHeight="1" x14ac:dyDescent="0.15">
      <c r="E777" s="98"/>
      <c r="F777" s="99"/>
      <c r="I777" s="265"/>
      <c r="M777" s="298"/>
      <c r="N777" s="96"/>
      <c r="P777" s="286"/>
      <c r="Q777" s="286"/>
      <c r="R777" s="286"/>
      <c r="S777" s="97"/>
      <c r="U777" s="265"/>
      <c r="AZ777" s="100"/>
      <c r="BA777" s="100"/>
      <c r="BB777" s="100"/>
      <c r="BC777" s="100"/>
      <c r="BD777" s="100"/>
      <c r="BE777" s="100"/>
      <c r="BF777" s="100"/>
      <c r="BG777" s="100"/>
    </row>
    <row r="778" spans="5:59" s="95" customFormat="1" ht="12.75" customHeight="1" x14ac:dyDescent="0.15">
      <c r="E778" s="98"/>
      <c r="F778" s="99"/>
      <c r="I778" s="265"/>
      <c r="M778" s="298"/>
      <c r="N778" s="96"/>
      <c r="P778" s="286"/>
      <c r="Q778" s="286"/>
      <c r="R778" s="286"/>
      <c r="S778" s="97"/>
      <c r="U778" s="265"/>
      <c r="AZ778" s="100"/>
      <c r="BA778" s="100"/>
      <c r="BB778" s="100"/>
      <c r="BC778" s="100"/>
      <c r="BD778" s="100"/>
      <c r="BE778" s="100"/>
      <c r="BF778" s="100"/>
      <c r="BG778" s="100"/>
    </row>
    <row r="779" spans="5:59" s="95" customFormat="1" ht="12.75" customHeight="1" x14ac:dyDescent="0.15">
      <c r="E779" s="98"/>
      <c r="F779" s="99"/>
      <c r="I779" s="265"/>
      <c r="M779" s="298"/>
      <c r="N779" s="96"/>
      <c r="P779" s="286"/>
      <c r="Q779" s="286"/>
      <c r="R779" s="286"/>
      <c r="S779" s="97"/>
      <c r="U779" s="265"/>
      <c r="AZ779" s="100"/>
      <c r="BA779" s="100"/>
      <c r="BB779" s="100"/>
      <c r="BC779" s="100"/>
      <c r="BD779" s="100"/>
      <c r="BE779" s="100"/>
      <c r="BF779" s="100"/>
      <c r="BG779" s="100"/>
    </row>
    <row r="780" spans="5:59" s="95" customFormat="1" ht="12.75" customHeight="1" x14ac:dyDescent="0.15">
      <c r="E780" s="98"/>
      <c r="F780" s="99"/>
      <c r="I780" s="265"/>
      <c r="M780" s="298"/>
      <c r="N780" s="96"/>
      <c r="P780" s="286"/>
      <c r="Q780" s="286"/>
      <c r="R780" s="286"/>
      <c r="S780" s="97"/>
      <c r="U780" s="265"/>
      <c r="AZ780" s="100"/>
      <c r="BA780" s="100"/>
      <c r="BB780" s="100"/>
      <c r="BC780" s="100"/>
      <c r="BD780" s="100"/>
      <c r="BE780" s="100"/>
      <c r="BF780" s="100"/>
      <c r="BG780" s="100"/>
    </row>
    <row r="781" spans="5:59" s="95" customFormat="1" ht="12.75" customHeight="1" x14ac:dyDescent="0.15">
      <c r="E781" s="98"/>
      <c r="F781" s="99"/>
      <c r="I781" s="265"/>
      <c r="M781" s="298"/>
      <c r="N781" s="96"/>
      <c r="P781" s="286"/>
      <c r="Q781" s="286"/>
      <c r="R781" s="286"/>
      <c r="S781" s="97"/>
      <c r="U781" s="265"/>
      <c r="AZ781" s="100"/>
      <c r="BA781" s="100"/>
      <c r="BB781" s="100"/>
      <c r="BC781" s="100"/>
      <c r="BD781" s="100"/>
      <c r="BE781" s="100"/>
      <c r="BF781" s="100"/>
      <c r="BG781" s="100"/>
    </row>
    <row r="782" spans="5:59" s="95" customFormat="1" ht="12.75" customHeight="1" x14ac:dyDescent="0.15">
      <c r="E782" s="98"/>
      <c r="F782" s="99"/>
      <c r="I782" s="265"/>
      <c r="M782" s="298"/>
      <c r="N782" s="96"/>
      <c r="P782" s="286"/>
      <c r="Q782" s="286"/>
      <c r="R782" s="286"/>
      <c r="S782" s="97"/>
      <c r="U782" s="265"/>
      <c r="AZ782" s="100"/>
      <c r="BA782" s="100"/>
      <c r="BB782" s="100"/>
      <c r="BC782" s="100"/>
      <c r="BD782" s="100"/>
      <c r="BE782" s="100"/>
      <c r="BF782" s="100"/>
      <c r="BG782" s="100"/>
    </row>
    <row r="783" spans="5:59" s="95" customFormat="1" ht="12.75" customHeight="1" x14ac:dyDescent="0.15">
      <c r="E783" s="98"/>
      <c r="F783" s="99"/>
      <c r="I783" s="265"/>
      <c r="M783" s="298"/>
      <c r="N783" s="96"/>
      <c r="P783" s="286"/>
      <c r="Q783" s="286"/>
      <c r="R783" s="286"/>
      <c r="S783" s="97"/>
      <c r="U783" s="265"/>
      <c r="AZ783" s="100"/>
      <c r="BA783" s="100"/>
      <c r="BB783" s="100"/>
      <c r="BC783" s="100"/>
      <c r="BD783" s="100"/>
      <c r="BE783" s="100"/>
      <c r="BF783" s="100"/>
      <c r="BG783" s="100"/>
    </row>
    <row r="784" spans="5:59" s="95" customFormat="1" ht="12.75" customHeight="1" x14ac:dyDescent="0.15">
      <c r="E784" s="98"/>
      <c r="F784" s="99"/>
      <c r="I784" s="265"/>
      <c r="M784" s="298"/>
      <c r="N784" s="96"/>
      <c r="P784" s="286"/>
      <c r="Q784" s="286"/>
      <c r="R784" s="286"/>
      <c r="S784" s="97"/>
      <c r="U784" s="265"/>
      <c r="AZ784" s="100"/>
      <c r="BA784" s="100"/>
      <c r="BB784" s="100"/>
      <c r="BC784" s="100"/>
      <c r="BD784" s="100"/>
      <c r="BE784" s="100"/>
      <c r="BF784" s="100"/>
      <c r="BG784" s="100"/>
    </row>
    <row r="785" spans="5:59" s="95" customFormat="1" ht="12.75" customHeight="1" x14ac:dyDescent="0.15">
      <c r="E785" s="98"/>
      <c r="F785" s="99"/>
      <c r="I785" s="265"/>
      <c r="M785" s="298"/>
      <c r="N785" s="96"/>
      <c r="P785" s="286"/>
      <c r="Q785" s="286"/>
      <c r="R785" s="286"/>
      <c r="S785" s="97"/>
      <c r="U785" s="265"/>
      <c r="AZ785" s="100"/>
      <c r="BA785" s="100"/>
      <c r="BB785" s="100"/>
      <c r="BC785" s="100"/>
      <c r="BD785" s="100"/>
      <c r="BE785" s="100"/>
      <c r="BF785" s="100"/>
      <c r="BG785" s="100"/>
    </row>
    <row r="786" spans="5:59" s="95" customFormat="1" ht="12.75" customHeight="1" x14ac:dyDescent="0.15">
      <c r="E786" s="98"/>
      <c r="F786" s="99"/>
      <c r="I786" s="265"/>
      <c r="M786" s="298"/>
      <c r="N786" s="96"/>
      <c r="P786" s="286"/>
      <c r="Q786" s="286"/>
      <c r="R786" s="286"/>
      <c r="S786" s="97"/>
      <c r="U786" s="265"/>
      <c r="AZ786" s="100"/>
      <c r="BA786" s="100"/>
      <c r="BB786" s="100"/>
      <c r="BC786" s="100"/>
      <c r="BD786" s="100"/>
      <c r="BE786" s="100"/>
      <c r="BF786" s="100"/>
      <c r="BG786" s="100"/>
    </row>
    <row r="787" spans="5:59" s="95" customFormat="1" ht="12.75" customHeight="1" x14ac:dyDescent="0.15">
      <c r="E787" s="98"/>
      <c r="F787" s="99"/>
      <c r="I787" s="265"/>
      <c r="M787" s="298"/>
      <c r="N787" s="96"/>
      <c r="P787" s="286"/>
      <c r="Q787" s="286"/>
      <c r="R787" s="286"/>
      <c r="S787" s="97"/>
      <c r="U787" s="265"/>
      <c r="AZ787" s="100"/>
      <c r="BA787" s="100"/>
      <c r="BB787" s="100"/>
      <c r="BC787" s="100"/>
      <c r="BD787" s="100"/>
      <c r="BE787" s="100"/>
      <c r="BF787" s="100"/>
      <c r="BG787" s="100"/>
    </row>
    <row r="788" spans="5:59" s="95" customFormat="1" ht="12.75" customHeight="1" x14ac:dyDescent="0.15">
      <c r="E788" s="98"/>
      <c r="F788" s="99"/>
      <c r="I788" s="265"/>
      <c r="M788" s="298"/>
      <c r="N788" s="96"/>
      <c r="P788" s="286"/>
      <c r="Q788" s="286"/>
      <c r="R788" s="286"/>
      <c r="S788" s="97"/>
      <c r="U788" s="265"/>
      <c r="AZ788" s="100"/>
      <c r="BA788" s="100"/>
      <c r="BB788" s="100"/>
      <c r="BC788" s="100"/>
      <c r="BD788" s="100"/>
      <c r="BE788" s="100"/>
      <c r="BF788" s="100"/>
      <c r="BG788" s="100"/>
    </row>
    <row r="789" spans="5:59" s="95" customFormat="1" ht="12.75" customHeight="1" x14ac:dyDescent="0.15">
      <c r="E789" s="98"/>
      <c r="F789" s="99"/>
      <c r="I789" s="265"/>
      <c r="M789" s="298"/>
      <c r="N789" s="96"/>
      <c r="P789" s="286"/>
      <c r="Q789" s="286"/>
      <c r="R789" s="286"/>
      <c r="S789" s="97"/>
      <c r="U789" s="265"/>
      <c r="AZ789" s="100"/>
      <c r="BA789" s="100"/>
      <c r="BB789" s="100"/>
      <c r="BC789" s="100"/>
      <c r="BD789" s="100"/>
      <c r="BE789" s="100"/>
      <c r="BF789" s="100"/>
      <c r="BG789" s="100"/>
    </row>
    <row r="790" spans="5:59" s="95" customFormat="1" ht="12.75" customHeight="1" x14ac:dyDescent="0.15">
      <c r="E790" s="98"/>
      <c r="F790" s="99"/>
      <c r="I790" s="265"/>
      <c r="M790" s="298"/>
      <c r="N790" s="96"/>
      <c r="P790" s="286"/>
      <c r="Q790" s="286"/>
      <c r="R790" s="286"/>
      <c r="S790" s="97"/>
      <c r="U790" s="265"/>
      <c r="AZ790" s="100"/>
      <c r="BA790" s="100"/>
      <c r="BB790" s="100"/>
      <c r="BC790" s="100"/>
      <c r="BD790" s="100"/>
      <c r="BE790" s="100"/>
      <c r="BF790" s="100"/>
      <c r="BG790" s="100"/>
    </row>
    <row r="791" spans="5:59" s="95" customFormat="1" ht="12.75" customHeight="1" x14ac:dyDescent="0.15">
      <c r="E791" s="98"/>
      <c r="F791" s="99"/>
      <c r="I791" s="265"/>
      <c r="M791" s="298"/>
      <c r="N791" s="96"/>
      <c r="P791" s="286"/>
      <c r="Q791" s="286"/>
      <c r="R791" s="286"/>
      <c r="S791" s="97"/>
      <c r="U791" s="265"/>
      <c r="AZ791" s="100"/>
      <c r="BA791" s="100"/>
      <c r="BB791" s="100"/>
      <c r="BC791" s="100"/>
      <c r="BD791" s="100"/>
      <c r="BE791" s="100"/>
      <c r="BF791" s="100"/>
      <c r="BG791" s="100"/>
    </row>
    <row r="792" spans="5:59" s="95" customFormat="1" ht="12.75" customHeight="1" x14ac:dyDescent="0.15">
      <c r="E792" s="98"/>
      <c r="F792" s="99"/>
      <c r="I792" s="265"/>
      <c r="M792" s="298"/>
      <c r="N792" s="96"/>
      <c r="P792" s="286"/>
      <c r="Q792" s="286"/>
      <c r="R792" s="286"/>
      <c r="S792" s="97"/>
      <c r="U792" s="265"/>
      <c r="AZ792" s="100"/>
      <c r="BA792" s="100"/>
      <c r="BB792" s="100"/>
      <c r="BC792" s="100"/>
      <c r="BD792" s="100"/>
      <c r="BE792" s="100"/>
      <c r="BF792" s="100"/>
      <c r="BG792" s="100"/>
    </row>
    <row r="793" spans="5:59" s="95" customFormat="1" ht="12.75" customHeight="1" x14ac:dyDescent="0.15">
      <c r="E793" s="98"/>
      <c r="F793" s="99"/>
      <c r="I793" s="265"/>
      <c r="M793" s="298"/>
      <c r="N793" s="96"/>
      <c r="P793" s="286"/>
      <c r="Q793" s="286"/>
      <c r="R793" s="286"/>
      <c r="S793" s="97"/>
      <c r="U793" s="265"/>
      <c r="AZ793" s="100"/>
      <c r="BA793" s="100"/>
      <c r="BB793" s="100"/>
      <c r="BC793" s="100"/>
      <c r="BD793" s="100"/>
      <c r="BE793" s="100"/>
      <c r="BF793" s="100"/>
      <c r="BG793" s="100"/>
    </row>
    <row r="794" spans="5:59" s="95" customFormat="1" ht="12.75" customHeight="1" x14ac:dyDescent="0.15">
      <c r="E794" s="98"/>
      <c r="F794" s="99"/>
      <c r="I794" s="265"/>
      <c r="M794" s="298"/>
      <c r="N794" s="96"/>
      <c r="P794" s="286"/>
      <c r="Q794" s="286"/>
      <c r="R794" s="286"/>
      <c r="S794" s="97"/>
      <c r="U794" s="265"/>
      <c r="AZ794" s="100"/>
      <c r="BA794" s="100"/>
      <c r="BB794" s="100"/>
      <c r="BC794" s="100"/>
      <c r="BD794" s="100"/>
      <c r="BE794" s="100"/>
      <c r="BF794" s="100"/>
      <c r="BG794" s="100"/>
    </row>
    <row r="795" spans="5:59" s="95" customFormat="1" ht="12.75" customHeight="1" x14ac:dyDescent="0.15">
      <c r="E795" s="98"/>
      <c r="F795" s="99"/>
      <c r="I795" s="265"/>
      <c r="M795" s="298"/>
      <c r="N795" s="96"/>
      <c r="P795" s="286"/>
      <c r="Q795" s="286"/>
      <c r="R795" s="286"/>
      <c r="S795" s="97"/>
      <c r="U795" s="265"/>
      <c r="AZ795" s="100"/>
      <c r="BA795" s="100"/>
      <c r="BB795" s="100"/>
      <c r="BC795" s="100"/>
      <c r="BD795" s="100"/>
      <c r="BE795" s="100"/>
      <c r="BF795" s="100"/>
      <c r="BG795" s="100"/>
    </row>
    <row r="796" spans="5:59" s="95" customFormat="1" ht="12.75" customHeight="1" x14ac:dyDescent="0.15">
      <c r="E796" s="98"/>
      <c r="F796" s="99"/>
      <c r="I796" s="265"/>
      <c r="M796" s="298"/>
      <c r="N796" s="96"/>
      <c r="P796" s="286"/>
      <c r="Q796" s="286"/>
      <c r="R796" s="286"/>
      <c r="S796" s="97"/>
      <c r="U796" s="265"/>
      <c r="AZ796" s="100"/>
      <c r="BA796" s="100"/>
      <c r="BB796" s="100"/>
      <c r="BC796" s="100"/>
      <c r="BD796" s="100"/>
      <c r="BE796" s="100"/>
      <c r="BF796" s="100"/>
      <c r="BG796" s="100"/>
    </row>
    <row r="797" spans="5:59" s="95" customFormat="1" ht="12.75" customHeight="1" x14ac:dyDescent="0.15">
      <c r="E797" s="98"/>
      <c r="F797" s="99"/>
      <c r="I797" s="265"/>
      <c r="M797" s="298"/>
      <c r="N797" s="96"/>
      <c r="P797" s="286"/>
      <c r="Q797" s="286"/>
      <c r="R797" s="286"/>
      <c r="S797" s="97"/>
      <c r="U797" s="265"/>
      <c r="AZ797" s="100"/>
      <c r="BA797" s="100"/>
      <c r="BB797" s="100"/>
      <c r="BC797" s="100"/>
      <c r="BD797" s="100"/>
      <c r="BE797" s="100"/>
      <c r="BF797" s="100"/>
      <c r="BG797" s="100"/>
    </row>
    <row r="798" spans="5:59" s="95" customFormat="1" ht="12.75" customHeight="1" x14ac:dyDescent="0.15">
      <c r="E798" s="98"/>
      <c r="F798" s="99"/>
      <c r="I798" s="265"/>
      <c r="M798" s="298"/>
      <c r="N798" s="96"/>
      <c r="P798" s="286"/>
      <c r="Q798" s="286"/>
      <c r="R798" s="286"/>
      <c r="S798" s="97"/>
      <c r="U798" s="265"/>
      <c r="AZ798" s="100"/>
      <c r="BA798" s="100"/>
      <c r="BB798" s="100"/>
      <c r="BC798" s="100"/>
      <c r="BD798" s="100"/>
      <c r="BE798" s="100"/>
      <c r="BF798" s="100"/>
      <c r="BG798" s="100"/>
    </row>
    <row r="799" spans="5:59" s="95" customFormat="1" ht="12.75" customHeight="1" x14ac:dyDescent="0.15">
      <c r="E799" s="98"/>
      <c r="F799" s="99"/>
      <c r="I799" s="265"/>
      <c r="M799" s="298"/>
      <c r="N799" s="96"/>
      <c r="P799" s="286"/>
      <c r="Q799" s="286"/>
      <c r="R799" s="286"/>
      <c r="S799" s="97"/>
      <c r="U799" s="265"/>
      <c r="AZ799" s="100"/>
      <c r="BA799" s="100"/>
      <c r="BB799" s="100"/>
      <c r="BC799" s="100"/>
      <c r="BD799" s="100"/>
      <c r="BE799" s="100"/>
      <c r="BF799" s="100"/>
      <c r="BG799" s="100"/>
    </row>
    <row r="800" spans="5:59" s="95" customFormat="1" ht="12.75" customHeight="1" x14ac:dyDescent="0.15">
      <c r="E800" s="98"/>
      <c r="F800" s="99"/>
      <c r="I800" s="265"/>
      <c r="M800" s="298"/>
      <c r="N800" s="96"/>
      <c r="P800" s="286"/>
      <c r="Q800" s="286"/>
      <c r="R800" s="286"/>
      <c r="S800" s="97"/>
      <c r="U800" s="265"/>
      <c r="AZ800" s="100"/>
      <c r="BA800" s="100"/>
      <c r="BB800" s="100"/>
      <c r="BC800" s="100"/>
      <c r="BD800" s="100"/>
      <c r="BE800" s="100"/>
      <c r="BF800" s="100"/>
      <c r="BG800" s="100"/>
    </row>
    <row r="801" spans="5:59" s="95" customFormat="1" ht="12.75" customHeight="1" x14ac:dyDescent="0.15">
      <c r="E801" s="98"/>
      <c r="F801" s="99"/>
      <c r="I801" s="265"/>
      <c r="M801" s="298"/>
      <c r="N801" s="96"/>
      <c r="P801" s="286"/>
      <c r="Q801" s="286"/>
      <c r="R801" s="286"/>
      <c r="S801" s="97"/>
      <c r="U801" s="265"/>
      <c r="AZ801" s="100"/>
      <c r="BA801" s="100"/>
      <c r="BB801" s="100"/>
      <c r="BC801" s="100"/>
      <c r="BD801" s="100"/>
      <c r="BE801" s="100"/>
      <c r="BF801" s="100"/>
      <c r="BG801" s="100"/>
    </row>
    <row r="802" spans="5:59" s="95" customFormat="1" ht="12.75" customHeight="1" x14ac:dyDescent="0.15">
      <c r="E802" s="98"/>
      <c r="F802" s="99"/>
      <c r="I802" s="265"/>
      <c r="M802" s="298"/>
      <c r="N802" s="96"/>
      <c r="P802" s="286"/>
      <c r="Q802" s="286"/>
      <c r="R802" s="286"/>
      <c r="S802" s="97"/>
      <c r="U802" s="265"/>
      <c r="AZ802" s="100"/>
      <c r="BA802" s="100"/>
      <c r="BB802" s="100"/>
      <c r="BC802" s="100"/>
      <c r="BD802" s="100"/>
      <c r="BE802" s="100"/>
      <c r="BF802" s="100"/>
      <c r="BG802" s="100"/>
    </row>
    <row r="803" spans="5:59" s="95" customFormat="1" ht="12.75" customHeight="1" x14ac:dyDescent="0.15">
      <c r="E803" s="98"/>
      <c r="F803" s="99"/>
      <c r="I803" s="265"/>
      <c r="M803" s="298"/>
      <c r="N803" s="96"/>
      <c r="P803" s="286"/>
      <c r="Q803" s="286"/>
      <c r="R803" s="286"/>
      <c r="S803" s="97"/>
      <c r="U803" s="265"/>
      <c r="AZ803" s="100"/>
      <c r="BA803" s="100"/>
      <c r="BB803" s="100"/>
      <c r="BC803" s="100"/>
      <c r="BD803" s="100"/>
      <c r="BE803" s="100"/>
      <c r="BF803" s="100"/>
      <c r="BG803" s="100"/>
    </row>
    <row r="804" spans="5:59" s="95" customFormat="1" ht="12.75" customHeight="1" x14ac:dyDescent="0.15">
      <c r="E804" s="98"/>
      <c r="F804" s="99"/>
      <c r="I804" s="265"/>
      <c r="M804" s="298"/>
      <c r="N804" s="96"/>
      <c r="P804" s="286"/>
      <c r="Q804" s="286"/>
      <c r="R804" s="286"/>
      <c r="S804" s="97"/>
      <c r="U804" s="265"/>
      <c r="AZ804" s="100"/>
      <c r="BA804" s="100"/>
      <c r="BB804" s="100"/>
      <c r="BC804" s="100"/>
      <c r="BD804" s="100"/>
      <c r="BE804" s="100"/>
      <c r="BF804" s="100"/>
      <c r="BG804" s="100"/>
    </row>
    <row r="805" spans="5:59" s="95" customFormat="1" ht="12.75" customHeight="1" x14ac:dyDescent="0.15">
      <c r="E805" s="98"/>
      <c r="F805" s="99"/>
      <c r="I805" s="265"/>
      <c r="M805" s="298"/>
      <c r="N805" s="96"/>
      <c r="P805" s="286"/>
      <c r="Q805" s="286"/>
      <c r="R805" s="286"/>
      <c r="S805" s="97"/>
      <c r="U805" s="265"/>
      <c r="AZ805" s="100"/>
      <c r="BA805" s="100"/>
      <c r="BB805" s="100"/>
      <c r="BC805" s="100"/>
      <c r="BD805" s="100"/>
      <c r="BE805" s="100"/>
      <c r="BF805" s="100"/>
      <c r="BG805" s="100"/>
    </row>
    <row r="806" spans="5:59" s="95" customFormat="1" ht="12.75" customHeight="1" x14ac:dyDescent="0.15">
      <c r="E806" s="98"/>
      <c r="F806" s="99"/>
      <c r="I806" s="265"/>
      <c r="M806" s="298"/>
      <c r="N806" s="96"/>
      <c r="P806" s="286"/>
      <c r="Q806" s="286"/>
      <c r="R806" s="286"/>
      <c r="S806" s="97"/>
      <c r="U806" s="265"/>
      <c r="AZ806" s="100"/>
      <c r="BA806" s="100"/>
      <c r="BB806" s="100"/>
      <c r="BC806" s="100"/>
      <c r="BD806" s="100"/>
      <c r="BE806" s="100"/>
      <c r="BF806" s="100"/>
      <c r="BG806" s="100"/>
    </row>
    <row r="807" spans="5:59" s="95" customFormat="1" ht="12.75" customHeight="1" x14ac:dyDescent="0.15">
      <c r="E807" s="98"/>
      <c r="F807" s="99"/>
      <c r="I807" s="265"/>
      <c r="M807" s="298"/>
      <c r="N807" s="96"/>
      <c r="P807" s="286"/>
      <c r="Q807" s="286"/>
      <c r="R807" s="286"/>
      <c r="S807" s="97"/>
      <c r="U807" s="265"/>
      <c r="AZ807" s="100"/>
      <c r="BA807" s="100"/>
      <c r="BB807" s="100"/>
      <c r="BC807" s="100"/>
      <c r="BD807" s="100"/>
      <c r="BE807" s="100"/>
      <c r="BF807" s="100"/>
      <c r="BG807" s="100"/>
    </row>
    <row r="808" spans="5:59" s="95" customFormat="1" ht="12.75" customHeight="1" x14ac:dyDescent="0.15">
      <c r="E808" s="98"/>
      <c r="F808" s="99"/>
      <c r="I808" s="265"/>
      <c r="M808" s="298"/>
      <c r="N808" s="96"/>
      <c r="P808" s="286"/>
      <c r="Q808" s="286"/>
      <c r="R808" s="286"/>
      <c r="S808" s="97"/>
      <c r="U808" s="265"/>
      <c r="AZ808" s="100"/>
      <c r="BA808" s="100"/>
      <c r="BB808" s="100"/>
      <c r="BC808" s="100"/>
      <c r="BD808" s="100"/>
      <c r="BE808" s="100"/>
      <c r="BF808" s="100"/>
      <c r="BG808" s="100"/>
    </row>
    <row r="809" spans="5:59" s="95" customFormat="1" ht="12.75" customHeight="1" x14ac:dyDescent="0.15">
      <c r="E809" s="98"/>
      <c r="F809" s="99"/>
      <c r="I809" s="265"/>
      <c r="M809" s="298"/>
      <c r="N809" s="96"/>
      <c r="P809" s="286"/>
      <c r="Q809" s="286"/>
      <c r="R809" s="286"/>
      <c r="S809" s="97"/>
      <c r="U809" s="265"/>
      <c r="AZ809" s="100"/>
      <c r="BA809" s="100"/>
      <c r="BB809" s="100"/>
      <c r="BC809" s="100"/>
      <c r="BD809" s="100"/>
      <c r="BE809" s="100"/>
      <c r="BF809" s="100"/>
      <c r="BG809" s="100"/>
    </row>
    <row r="810" spans="5:59" s="95" customFormat="1" ht="12.75" customHeight="1" x14ac:dyDescent="0.15">
      <c r="E810" s="98"/>
      <c r="F810" s="99"/>
      <c r="I810" s="265"/>
      <c r="M810" s="298"/>
      <c r="N810" s="96"/>
      <c r="P810" s="286"/>
      <c r="Q810" s="286"/>
      <c r="R810" s="286"/>
      <c r="S810" s="97"/>
      <c r="U810" s="265"/>
      <c r="AZ810" s="100"/>
      <c r="BA810" s="100"/>
      <c r="BB810" s="100"/>
      <c r="BC810" s="100"/>
      <c r="BD810" s="100"/>
      <c r="BE810" s="100"/>
      <c r="BF810" s="100"/>
      <c r="BG810" s="100"/>
    </row>
    <row r="811" spans="5:59" s="95" customFormat="1" ht="12.75" customHeight="1" x14ac:dyDescent="0.15">
      <c r="E811" s="98"/>
      <c r="F811" s="99"/>
      <c r="I811" s="265"/>
      <c r="M811" s="298"/>
      <c r="N811" s="96"/>
      <c r="P811" s="286"/>
      <c r="Q811" s="286"/>
      <c r="R811" s="286"/>
      <c r="S811" s="97"/>
      <c r="U811" s="265"/>
      <c r="AZ811" s="100"/>
      <c r="BA811" s="100"/>
      <c r="BB811" s="100"/>
      <c r="BC811" s="100"/>
      <c r="BD811" s="100"/>
      <c r="BE811" s="100"/>
      <c r="BF811" s="100"/>
      <c r="BG811" s="100"/>
    </row>
    <row r="812" spans="5:59" s="95" customFormat="1" ht="12.75" customHeight="1" x14ac:dyDescent="0.15">
      <c r="E812" s="98"/>
      <c r="F812" s="99"/>
      <c r="I812" s="265"/>
      <c r="M812" s="298"/>
      <c r="N812" s="96"/>
      <c r="P812" s="286"/>
      <c r="Q812" s="286"/>
      <c r="R812" s="286"/>
      <c r="S812" s="97"/>
      <c r="U812" s="265"/>
      <c r="AZ812" s="100"/>
      <c r="BA812" s="100"/>
      <c r="BB812" s="100"/>
      <c r="BC812" s="100"/>
      <c r="BD812" s="100"/>
      <c r="BE812" s="100"/>
      <c r="BF812" s="100"/>
      <c r="BG812" s="100"/>
    </row>
    <row r="813" spans="5:59" s="95" customFormat="1" ht="12.75" customHeight="1" x14ac:dyDescent="0.15">
      <c r="E813" s="98"/>
      <c r="F813" s="99"/>
      <c r="I813" s="265"/>
      <c r="M813" s="298"/>
      <c r="N813" s="96"/>
      <c r="P813" s="286"/>
      <c r="Q813" s="286"/>
      <c r="R813" s="286"/>
      <c r="S813" s="97"/>
      <c r="U813" s="265"/>
      <c r="AZ813" s="100"/>
      <c r="BA813" s="100"/>
      <c r="BB813" s="100"/>
      <c r="BC813" s="100"/>
      <c r="BD813" s="100"/>
      <c r="BE813" s="100"/>
      <c r="BF813" s="100"/>
      <c r="BG813" s="100"/>
    </row>
    <row r="814" spans="5:59" s="95" customFormat="1" ht="12.75" customHeight="1" x14ac:dyDescent="0.15">
      <c r="E814" s="98"/>
      <c r="F814" s="99"/>
      <c r="I814" s="265"/>
      <c r="M814" s="298"/>
      <c r="N814" s="96"/>
      <c r="P814" s="286"/>
      <c r="Q814" s="286"/>
      <c r="R814" s="286"/>
      <c r="S814" s="97"/>
      <c r="U814" s="265"/>
      <c r="AZ814" s="100"/>
      <c r="BA814" s="100"/>
      <c r="BB814" s="100"/>
      <c r="BC814" s="100"/>
      <c r="BD814" s="100"/>
      <c r="BE814" s="100"/>
      <c r="BF814" s="100"/>
      <c r="BG814" s="100"/>
    </row>
    <row r="815" spans="5:59" s="95" customFormat="1" ht="12.75" customHeight="1" x14ac:dyDescent="0.15">
      <c r="E815" s="98"/>
      <c r="F815" s="99"/>
      <c r="I815" s="265"/>
      <c r="M815" s="298"/>
      <c r="N815" s="96"/>
      <c r="P815" s="286"/>
      <c r="Q815" s="286"/>
      <c r="R815" s="286"/>
      <c r="S815" s="97"/>
      <c r="U815" s="265"/>
      <c r="AZ815" s="100"/>
      <c r="BA815" s="100"/>
      <c r="BB815" s="100"/>
      <c r="BC815" s="100"/>
      <c r="BD815" s="100"/>
      <c r="BE815" s="100"/>
      <c r="BF815" s="100"/>
      <c r="BG815" s="100"/>
    </row>
    <row r="816" spans="5:59" s="95" customFormat="1" ht="12.75" customHeight="1" x14ac:dyDescent="0.15">
      <c r="E816" s="98"/>
      <c r="F816" s="99"/>
      <c r="I816" s="265"/>
      <c r="M816" s="298"/>
      <c r="N816" s="96"/>
      <c r="P816" s="286"/>
      <c r="Q816" s="286"/>
      <c r="R816" s="286"/>
      <c r="S816" s="97"/>
      <c r="U816" s="265"/>
      <c r="AZ816" s="100"/>
      <c r="BA816" s="100"/>
      <c r="BB816" s="100"/>
      <c r="BC816" s="100"/>
      <c r="BD816" s="100"/>
      <c r="BE816" s="100"/>
      <c r="BF816" s="100"/>
      <c r="BG816" s="100"/>
    </row>
    <row r="817" spans="5:59" s="95" customFormat="1" ht="12.75" customHeight="1" x14ac:dyDescent="0.15">
      <c r="E817" s="98"/>
      <c r="F817" s="99"/>
      <c r="I817" s="265"/>
      <c r="M817" s="298"/>
      <c r="N817" s="96"/>
      <c r="P817" s="286"/>
      <c r="Q817" s="286"/>
      <c r="R817" s="286"/>
      <c r="S817" s="97"/>
      <c r="U817" s="265"/>
      <c r="AZ817" s="100"/>
      <c r="BA817" s="100"/>
      <c r="BB817" s="100"/>
      <c r="BC817" s="100"/>
      <c r="BD817" s="100"/>
      <c r="BE817" s="100"/>
      <c r="BF817" s="100"/>
      <c r="BG817" s="100"/>
    </row>
    <row r="818" spans="5:59" s="95" customFormat="1" ht="12.75" customHeight="1" x14ac:dyDescent="0.15">
      <c r="E818" s="98"/>
      <c r="F818" s="99"/>
      <c r="I818" s="265"/>
      <c r="M818" s="298"/>
      <c r="N818" s="96"/>
      <c r="P818" s="286"/>
      <c r="Q818" s="286"/>
      <c r="R818" s="286"/>
      <c r="S818" s="97"/>
      <c r="U818" s="265"/>
      <c r="AZ818" s="100"/>
      <c r="BA818" s="100"/>
      <c r="BB818" s="100"/>
      <c r="BC818" s="100"/>
      <c r="BD818" s="100"/>
      <c r="BE818" s="100"/>
      <c r="BF818" s="100"/>
      <c r="BG818" s="100"/>
    </row>
    <row r="819" spans="5:59" s="95" customFormat="1" ht="12.75" customHeight="1" x14ac:dyDescent="0.15">
      <c r="E819" s="98"/>
      <c r="F819" s="99"/>
      <c r="I819" s="265"/>
      <c r="M819" s="298"/>
      <c r="N819" s="96"/>
      <c r="P819" s="286"/>
      <c r="Q819" s="286"/>
      <c r="R819" s="286"/>
      <c r="S819" s="97"/>
      <c r="U819" s="265"/>
      <c r="AZ819" s="100"/>
      <c r="BA819" s="100"/>
      <c r="BB819" s="100"/>
      <c r="BC819" s="100"/>
      <c r="BD819" s="100"/>
      <c r="BE819" s="100"/>
      <c r="BF819" s="100"/>
      <c r="BG819" s="100"/>
    </row>
    <row r="820" spans="5:59" s="95" customFormat="1" ht="12.75" customHeight="1" x14ac:dyDescent="0.15">
      <c r="E820" s="98"/>
      <c r="F820" s="99"/>
      <c r="I820" s="265"/>
      <c r="M820" s="298"/>
      <c r="N820" s="96"/>
      <c r="P820" s="286"/>
      <c r="Q820" s="286"/>
      <c r="R820" s="286"/>
      <c r="S820" s="97"/>
      <c r="U820" s="265"/>
      <c r="AZ820" s="100"/>
      <c r="BA820" s="100"/>
      <c r="BB820" s="100"/>
      <c r="BC820" s="100"/>
      <c r="BD820" s="100"/>
      <c r="BE820" s="100"/>
      <c r="BF820" s="100"/>
      <c r="BG820" s="100"/>
    </row>
    <row r="821" spans="5:59" s="95" customFormat="1" ht="12.75" customHeight="1" x14ac:dyDescent="0.15">
      <c r="E821" s="98"/>
      <c r="F821" s="99"/>
      <c r="I821" s="265"/>
      <c r="M821" s="298"/>
      <c r="N821" s="96"/>
      <c r="P821" s="286"/>
      <c r="Q821" s="286"/>
      <c r="R821" s="286"/>
      <c r="S821" s="97"/>
      <c r="U821" s="265"/>
      <c r="AZ821" s="100"/>
      <c r="BA821" s="100"/>
      <c r="BB821" s="100"/>
      <c r="BC821" s="100"/>
      <c r="BD821" s="100"/>
      <c r="BE821" s="100"/>
      <c r="BF821" s="100"/>
      <c r="BG821" s="100"/>
    </row>
    <row r="822" spans="5:59" s="95" customFormat="1" ht="12.75" customHeight="1" x14ac:dyDescent="0.15">
      <c r="E822" s="98"/>
      <c r="F822" s="99"/>
      <c r="I822" s="265"/>
      <c r="M822" s="298"/>
      <c r="N822" s="96"/>
      <c r="P822" s="286"/>
      <c r="Q822" s="286"/>
      <c r="R822" s="286"/>
      <c r="S822" s="97"/>
      <c r="U822" s="265"/>
      <c r="AZ822" s="100"/>
      <c r="BA822" s="100"/>
      <c r="BB822" s="100"/>
      <c r="BC822" s="100"/>
      <c r="BD822" s="100"/>
      <c r="BE822" s="100"/>
      <c r="BF822" s="100"/>
      <c r="BG822" s="100"/>
    </row>
    <row r="823" spans="5:59" s="95" customFormat="1" ht="12.75" customHeight="1" x14ac:dyDescent="0.15">
      <c r="E823" s="98"/>
      <c r="F823" s="99"/>
      <c r="I823" s="265"/>
      <c r="M823" s="298"/>
      <c r="N823" s="96"/>
      <c r="P823" s="286"/>
      <c r="Q823" s="286"/>
      <c r="R823" s="286"/>
      <c r="S823" s="97"/>
      <c r="U823" s="265"/>
      <c r="AZ823" s="100"/>
      <c r="BA823" s="100"/>
      <c r="BB823" s="100"/>
      <c r="BC823" s="100"/>
      <c r="BD823" s="100"/>
      <c r="BE823" s="100"/>
      <c r="BF823" s="100"/>
      <c r="BG823" s="100"/>
    </row>
    <row r="824" spans="5:59" s="95" customFormat="1" ht="12.75" customHeight="1" x14ac:dyDescent="0.15">
      <c r="E824" s="98"/>
      <c r="F824" s="99"/>
      <c r="I824" s="265"/>
      <c r="M824" s="298"/>
      <c r="N824" s="96"/>
      <c r="P824" s="286"/>
      <c r="Q824" s="286"/>
      <c r="R824" s="286"/>
      <c r="S824" s="97"/>
      <c r="U824" s="265"/>
      <c r="AZ824" s="100"/>
      <c r="BA824" s="100"/>
      <c r="BB824" s="100"/>
      <c r="BC824" s="100"/>
      <c r="BD824" s="100"/>
      <c r="BE824" s="100"/>
      <c r="BF824" s="100"/>
      <c r="BG824" s="100"/>
    </row>
    <row r="825" spans="5:59" s="95" customFormat="1" ht="12.75" customHeight="1" x14ac:dyDescent="0.15">
      <c r="E825" s="98"/>
      <c r="F825" s="99"/>
      <c r="I825" s="265"/>
      <c r="M825" s="298"/>
      <c r="N825" s="96"/>
      <c r="P825" s="286"/>
      <c r="Q825" s="286"/>
      <c r="R825" s="286"/>
      <c r="S825" s="97"/>
      <c r="U825" s="265"/>
      <c r="AZ825" s="100"/>
      <c r="BA825" s="100"/>
      <c r="BB825" s="100"/>
      <c r="BC825" s="100"/>
      <c r="BD825" s="100"/>
      <c r="BE825" s="100"/>
      <c r="BF825" s="100"/>
      <c r="BG825" s="100"/>
    </row>
    <row r="826" spans="5:59" s="95" customFormat="1" ht="12.75" customHeight="1" x14ac:dyDescent="0.15">
      <c r="E826" s="98"/>
      <c r="F826" s="99"/>
      <c r="I826" s="265"/>
      <c r="M826" s="298"/>
      <c r="N826" s="96"/>
      <c r="P826" s="286"/>
      <c r="Q826" s="286"/>
      <c r="R826" s="286"/>
      <c r="S826" s="97"/>
      <c r="U826" s="265"/>
      <c r="AZ826" s="100"/>
      <c r="BA826" s="100"/>
      <c r="BB826" s="100"/>
      <c r="BC826" s="100"/>
      <c r="BD826" s="100"/>
      <c r="BE826" s="100"/>
      <c r="BF826" s="100"/>
      <c r="BG826" s="100"/>
    </row>
    <row r="827" spans="5:59" s="95" customFormat="1" ht="12.75" customHeight="1" x14ac:dyDescent="0.15">
      <c r="E827" s="98"/>
      <c r="F827" s="99"/>
      <c r="I827" s="265"/>
      <c r="M827" s="298"/>
      <c r="N827" s="96"/>
      <c r="P827" s="286"/>
      <c r="Q827" s="286"/>
      <c r="R827" s="286"/>
      <c r="S827" s="97"/>
      <c r="U827" s="265"/>
      <c r="AZ827" s="100"/>
      <c r="BA827" s="100"/>
      <c r="BB827" s="100"/>
      <c r="BC827" s="100"/>
      <c r="BD827" s="100"/>
      <c r="BE827" s="100"/>
      <c r="BF827" s="100"/>
      <c r="BG827" s="100"/>
    </row>
    <row r="828" spans="5:59" s="95" customFormat="1" ht="12.75" customHeight="1" x14ac:dyDescent="0.15">
      <c r="E828" s="98"/>
      <c r="F828" s="99"/>
      <c r="I828" s="265"/>
      <c r="M828" s="298"/>
      <c r="N828" s="96"/>
      <c r="P828" s="286"/>
      <c r="Q828" s="286"/>
      <c r="R828" s="286"/>
      <c r="S828" s="97"/>
      <c r="U828" s="265"/>
      <c r="AZ828" s="100"/>
      <c r="BA828" s="100"/>
      <c r="BB828" s="100"/>
      <c r="BC828" s="100"/>
      <c r="BD828" s="100"/>
      <c r="BE828" s="100"/>
      <c r="BF828" s="100"/>
      <c r="BG828" s="100"/>
    </row>
    <row r="829" spans="5:59" s="95" customFormat="1" ht="12.75" customHeight="1" x14ac:dyDescent="0.15">
      <c r="E829" s="98"/>
      <c r="F829" s="99"/>
      <c r="I829" s="265"/>
      <c r="M829" s="298"/>
      <c r="N829" s="96"/>
      <c r="P829" s="286"/>
      <c r="Q829" s="286"/>
      <c r="R829" s="286"/>
      <c r="S829" s="97"/>
      <c r="U829" s="265"/>
      <c r="AZ829" s="100"/>
      <c r="BA829" s="100"/>
      <c r="BB829" s="100"/>
      <c r="BC829" s="100"/>
      <c r="BD829" s="100"/>
      <c r="BE829" s="100"/>
      <c r="BF829" s="100"/>
      <c r="BG829" s="100"/>
    </row>
    <row r="830" spans="5:59" s="95" customFormat="1" ht="12.75" customHeight="1" x14ac:dyDescent="0.15">
      <c r="E830" s="98"/>
      <c r="F830" s="99"/>
      <c r="I830" s="265"/>
      <c r="M830" s="298"/>
      <c r="N830" s="96"/>
      <c r="P830" s="286"/>
      <c r="Q830" s="286"/>
      <c r="R830" s="286"/>
      <c r="S830" s="97"/>
      <c r="U830" s="265"/>
      <c r="AZ830" s="100"/>
      <c r="BA830" s="100"/>
      <c r="BB830" s="100"/>
      <c r="BC830" s="100"/>
      <c r="BD830" s="100"/>
      <c r="BE830" s="100"/>
      <c r="BF830" s="100"/>
      <c r="BG830" s="100"/>
    </row>
    <row r="831" spans="5:59" s="95" customFormat="1" ht="12.75" customHeight="1" x14ac:dyDescent="0.15">
      <c r="E831" s="98"/>
      <c r="F831" s="99"/>
      <c r="I831" s="265"/>
      <c r="M831" s="298"/>
      <c r="N831" s="96"/>
      <c r="P831" s="286"/>
      <c r="Q831" s="286"/>
      <c r="R831" s="286"/>
      <c r="S831" s="97"/>
      <c r="U831" s="265"/>
      <c r="AZ831" s="100"/>
      <c r="BA831" s="100"/>
      <c r="BB831" s="100"/>
      <c r="BC831" s="100"/>
      <c r="BD831" s="100"/>
      <c r="BE831" s="100"/>
      <c r="BF831" s="100"/>
      <c r="BG831" s="100"/>
    </row>
    <row r="832" spans="5:59" s="95" customFormat="1" ht="12.75" customHeight="1" x14ac:dyDescent="0.15">
      <c r="E832" s="98"/>
      <c r="F832" s="99"/>
      <c r="I832" s="265"/>
      <c r="M832" s="298"/>
      <c r="N832" s="96"/>
      <c r="P832" s="286"/>
      <c r="Q832" s="286"/>
      <c r="R832" s="286"/>
      <c r="S832" s="97"/>
      <c r="U832" s="265"/>
      <c r="AZ832" s="100"/>
      <c r="BA832" s="100"/>
      <c r="BB832" s="100"/>
      <c r="BC832" s="100"/>
      <c r="BD832" s="100"/>
      <c r="BE832" s="100"/>
      <c r="BF832" s="100"/>
      <c r="BG832" s="100"/>
    </row>
    <row r="833" spans="5:59" s="95" customFormat="1" ht="12.75" customHeight="1" x14ac:dyDescent="0.15">
      <c r="E833" s="98"/>
      <c r="F833" s="99"/>
      <c r="I833" s="265"/>
      <c r="M833" s="298"/>
      <c r="N833" s="96"/>
      <c r="P833" s="286"/>
      <c r="Q833" s="286"/>
      <c r="R833" s="286"/>
      <c r="S833" s="97"/>
      <c r="U833" s="265"/>
      <c r="AZ833" s="100"/>
      <c r="BA833" s="100"/>
      <c r="BB833" s="100"/>
      <c r="BC833" s="100"/>
      <c r="BD833" s="100"/>
      <c r="BE833" s="100"/>
      <c r="BF833" s="100"/>
      <c r="BG833" s="100"/>
    </row>
    <row r="834" spans="5:59" s="95" customFormat="1" ht="12.75" customHeight="1" x14ac:dyDescent="0.15">
      <c r="E834" s="98"/>
      <c r="F834" s="99"/>
      <c r="I834" s="265"/>
      <c r="M834" s="298"/>
      <c r="N834" s="96"/>
      <c r="P834" s="286"/>
      <c r="Q834" s="286"/>
      <c r="R834" s="286"/>
      <c r="S834" s="97"/>
      <c r="U834" s="265"/>
      <c r="AZ834" s="100"/>
      <c r="BA834" s="100"/>
      <c r="BB834" s="100"/>
      <c r="BC834" s="100"/>
      <c r="BD834" s="100"/>
      <c r="BE834" s="100"/>
      <c r="BF834" s="100"/>
      <c r="BG834" s="100"/>
    </row>
    <row r="835" spans="5:59" s="95" customFormat="1" ht="12.75" customHeight="1" x14ac:dyDescent="0.15">
      <c r="E835" s="98"/>
      <c r="F835" s="99"/>
      <c r="I835" s="265"/>
      <c r="M835" s="298"/>
      <c r="N835" s="96"/>
      <c r="P835" s="286"/>
      <c r="Q835" s="286"/>
      <c r="R835" s="286"/>
      <c r="S835" s="97"/>
      <c r="U835" s="265"/>
      <c r="AZ835" s="100"/>
      <c r="BA835" s="100"/>
      <c r="BB835" s="100"/>
      <c r="BC835" s="100"/>
      <c r="BD835" s="100"/>
      <c r="BE835" s="100"/>
      <c r="BF835" s="100"/>
      <c r="BG835" s="100"/>
    </row>
    <row r="836" spans="5:59" s="95" customFormat="1" ht="12.75" customHeight="1" x14ac:dyDescent="0.15">
      <c r="E836" s="98"/>
      <c r="F836" s="99"/>
      <c r="I836" s="265"/>
      <c r="M836" s="298"/>
      <c r="N836" s="96"/>
      <c r="P836" s="286"/>
      <c r="Q836" s="286"/>
      <c r="R836" s="286"/>
      <c r="S836" s="97"/>
      <c r="U836" s="265"/>
      <c r="AZ836" s="100"/>
      <c r="BA836" s="100"/>
      <c r="BB836" s="100"/>
      <c r="BC836" s="100"/>
      <c r="BD836" s="100"/>
      <c r="BE836" s="100"/>
      <c r="BF836" s="100"/>
      <c r="BG836" s="100"/>
    </row>
    <row r="837" spans="5:59" s="95" customFormat="1" ht="12.75" customHeight="1" x14ac:dyDescent="0.15">
      <c r="E837" s="98"/>
      <c r="F837" s="99"/>
      <c r="I837" s="265"/>
      <c r="M837" s="298"/>
      <c r="N837" s="96"/>
      <c r="P837" s="286"/>
      <c r="Q837" s="286"/>
      <c r="R837" s="286"/>
      <c r="S837" s="97"/>
      <c r="U837" s="265"/>
      <c r="AZ837" s="100"/>
      <c r="BA837" s="100"/>
      <c r="BB837" s="100"/>
      <c r="BC837" s="100"/>
      <c r="BD837" s="100"/>
      <c r="BE837" s="100"/>
      <c r="BF837" s="100"/>
      <c r="BG837" s="100"/>
    </row>
    <row r="838" spans="5:59" s="95" customFormat="1" ht="12.75" customHeight="1" x14ac:dyDescent="0.15">
      <c r="E838" s="98"/>
      <c r="F838" s="99"/>
      <c r="I838" s="265"/>
      <c r="M838" s="298"/>
      <c r="N838" s="96"/>
      <c r="P838" s="286"/>
      <c r="Q838" s="286"/>
      <c r="R838" s="286"/>
      <c r="S838" s="97"/>
      <c r="U838" s="265"/>
      <c r="AZ838" s="100"/>
      <c r="BA838" s="100"/>
      <c r="BB838" s="100"/>
      <c r="BC838" s="100"/>
      <c r="BD838" s="100"/>
      <c r="BE838" s="100"/>
      <c r="BF838" s="100"/>
      <c r="BG838" s="100"/>
    </row>
    <row r="839" spans="5:59" s="95" customFormat="1" ht="12.75" customHeight="1" x14ac:dyDescent="0.15">
      <c r="E839" s="98"/>
      <c r="F839" s="99"/>
      <c r="I839" s="265"/>
      <c r="M839" s="298"/>
      <c r="N839" s="96"/>
      <c r="P839" s="286"/>
      <c r="Q839" s="286"/>
      <c r="R839" s="286"/>
      <c r="S839" s="97"/>
      <c r="U839" s="265"/>
      <c r="AZ839" s="100"/>
      <c r="BA839" s="100"/>
      <c r="BB839" s="100"/>
      <c r="BC839" s="100"/>
      <c r="BD839" s="100"/>
      <c r="BE839" s="100"/>
      <c r="BF839" s="100"/>
      <c r="BG839" s="100"/>
    </row>
    <row r="840" spans="5:59" s="95" customFormat="1" ht="12.75" customHeight="1" x14ac:dyDescent="0.15">
      <c r="E840" s="98"/>
      <c r="F840" s="99"/>
      <c r="I840" s="265"/>
      <c r="M840" s="298"/>
      <c r="N840" s="96"/>
      <c r="P840" s="286"/>
      <c r="Q840" s="286"/>
      <c r="R840" s="286"/>
      <c r="S840" s="97"/>
      <c r="U840" s="265"/>
      <c r="AZ840" s="100"/>
      <c r="BA840" s="100"/>
      <c r="BB840" s="100"/>
      <c r="BC840" s="100"/>
      <c r="BD840" s="100"/>
      <c r="BE840" s="100"/>
      <c r="BF840" s="100"/>
      <c r="BG840" s="100"/>
    </row>
    <row r="841" spans="5:59" s="95" customFormat="1" ht="12.75" customHeight="1" x14ac:dyDescent="0.15">
      <c r="E841" s="98"/>
      <c r="F841" s="99"/>
      <c r="I841" s="265"/>
      <c r="M841" s="298"/>
      <c r="N841" s="96"/>
      <c r="P841" s="286"/>
      <c r="Q841" s="286"/>
      <c r="R841" s="286"/>
      <c r="S841" s="97"/>
      <c r="U841" s="265"/>
      <c r="AZ841" s="100"/>
      <c r="BA841" s="100"/>
      <c r="BB841" s="100"/>
      <c r="BC841" s="100"/>
      <c r="BD841" s="100"/>
      <c r="BE841" s="100"/>
      <c r="BF841" s="100"/>
      <c r="BG841" s="100"/>
    </row>
    <row r="842" spans="5:59" s="95" customFormat="1" ht="12.75" customHeight="1" x14ac:dyDescent="0.15">
      <c r="E842" s="98"/>
      <c r="F842" s="99"/>
      <c r="I842" s="265"/>
      <c r="M842" s="298"/>
      <c r="N842" s="96"/>
      <c r="P842" s="286"/>
      <c r="Q842" s="286"/>
      <c r="R842" s="286"/>
      <c r="S842" s="97"/>
      <c r="U842" s="265"/>
      <c r="AZ842" s="100"/>
      <c r="BA842" s="100"/>
      <c r="BB842" s="100"/>
      <c r="BC842" s="100"/>
      <c r="BD842" s="100"/>
      <c r="BE842" s="100"/>
      <c r="BF842" s="100"/>
      <c r="BG842" s="100"/>
    </row>
    <row r="843" spans="5:59" s="95" customFormat="1" ht="12.75" customHeight="1" x14ac:dyDescent="0.15">
      <c r="E843" s="98"/>
      <c r="F843" s="99"/>
      <c r="I843" s="265"/>
      <c r="M843" s="298"/>
      <c r="N843" s="96"/>
      <c r="P843" s="286"/>
      <c r="Q843" s="286"/>
      <c r="R843" s="286"/>
      <c r="S843" s="97"/>
      <c r="U843" s="265"/>
      <c r="AZ843" s="100"/>
      <c r="BA843" s="100"/>
      <c r="BB843" s="100"/>
      <c r="BC843" s="100"/>
      <c r="BD843" s="100"/>
      <c r="BE843" s="100"/>
      <c r="BF843" s="100"/>
      <c r="BG843" s="100"/>
    </row>
    <row r="844" spans="5:59" s="95" customFormat="1" ht="12.75" customHeight="1" x14ac:dyDescent="0.15">
      <c r="E844" s="98"/>
      <c r="F844" s="99"/>
      <c r="I844" s="265"/>
      <c r="M844" s="298"/>
      <c r="N844" s="96"/>
      <c r="P844" s="286"/>
      <c r="Q844" s="286"/>
      <c r="R844" s="286"/>
      <c r="S844" s="97"/>
      <c r="U844" s="265"/>
      <c r="AZ844" s="100"/>
      <c r="BA844" s="100"/>
      <c r="BB844" s="100"/>
      <c r="BC844" s="100"/>
      <c r="BD844" s="100"/>
      <c r="BE844" s="100"/>
      <c r="BF844" s="100"/>
      <c r="BG844" s="100"/>
    </row>
    <row r="845" spans="5:59" s="95" customFormat="1" ht="12.75" customHeight="1" x14ac:dyDescent="0.15">
      <c r="E845" s="98"/>
      <c r="F845" s="99"/>
      <c r="I845" s="265"/>
      <c r="M845" s="298"/>
      <c r="N845" s="96"/>
      <c r="P845" s="286"/>
      <c r="Q845" s="286"/>
      <c r="R845" s="286"/>
      <c r="S845" s="97"/>
      <c r="U845" s="265"/>
      <c r="AZ845" s="100"/>
      <c r="BA845" s="100"/>
      <c r="BB845" s="100"/>
      <c r="BC845" s="100"/>
      <c r="BD845" s="100"/>
      <c r="BE845" s="100"/>
      <c r="BF845" s="100"/>
      <c r="BG845" s="100"/>
    </row>
    <row r="846" spans="5:59" s="95" customFormat="1" ht="12.75" customHeight="1" x14ac:dyDescent="0.15">
      <c r="E846" s="98"/>
      <c r="F846" s="99"/>
      <c r="I846" s="265"/>
      <c r="M846" s="298"/>
      <c r="N846" s="96"/>
      <c r="P846" s="286"/>
      <c r="Q846" s="286"/>
      <c r="R846" s="286"/>
      <c r="S846" s="97"/>
      <c r="U846" s="265"/>
      <c r="AZ846" s="100"/>
      <c r="BA846" s="100"/>
      <c r="BB846" s="100"/>
      <c r="BC846" s="100"/>
      <c r="BD846" s="100"/>
      <c r="BE846" s="100"/>
      <c r="BF846" s="100"/>
      <c r="BG846" s="100"/>
    </row>
    <row r="847" spans="5:59" s="95" customFormat="1" ht="12.75" customHeight="1" x14ac:dyDescent="0.15">
      <c r="E847" s="98"/>
      <c r="F847" s="99"/>
      <c r="I847" s="265"/>
      <c r="M847" s="298"/>
      <c r="N847" s="96"/>
      <c r="P847" s="286"/>
      <c r="Q847" s="286"/>
      <c r="R847" s="286"/>
      <c r="S847" s="97"/>
      <c r="U847" s="265"/>
      <c r="AZ847" s="100"/>
      <c r="BA847" s="100"/>
      <c r="BB847" s="100"/>
      <c r="BC847" s="100"/>
      <c r="BD847" s="100"/>
      <c r="BE847" s="100"/>
      <c r="BF847" s="100"/>
      <c r="BG847" s="100"/>
    </row>
    <row r="848" spans="5:59" s="95" customFormat="1" ht="12.75" customHeight="1" x14ac:dyDescent="0.15">
      <c r="E848" s="98"/>
      <c r="F848" s="99"/>
      <c r="I848" s="265"/>
      <c r="M848" s="298"/>
      <c r="N848" s="96"/>
      <c r="P848" s="286"/>
      <c r="Q848" s="286"/>
      <c r="R848" s="286"/>
      <c r="S848" s="97"/>
      <c r="U848" s="265"/>
      <c r="AZ848" s="100"/>
      <c r="BA848" s="100"/>
      <c r="BB848" s="100"/>
      <c r="BC848" s="100"/>
      <c r="BD848" s="100"/>
      <c r="BE848" s="100"/>
      <c r="BF848" s="100"/>
      <c r="BG848" s="100"/>
    </row>
    <row r="849" spans="5:59" s="95" customFormat="1" ht="12.75" customHeight="1" x14ac:dyDescent="0.15">
      <c r="E849" s="98"/>
      <c r="F849" s="99"/>
      <c r="I849" s="265"/>
      <c r="M849" s="298"/>
      <c r="N849" s="96"/>
      <c r="P849" s="286"/>
      <c r="Q849" s="286"/>
      <c r="R849" s="286"/>
      <c r="S849" s="97"/>
      <c r="U849" s="265"/>
      <c r="AZ849" s="100"/>
      <c r="BA849" s="100"/>
      <c r="BB849" s="100"/>
      <c r="BC849" s="100"/>
      <c r="BD849" s="100"/>
      <c r="BE849" s="100"/>
      <c r="BF849" s="100"/>
      <c r="BG849" s="100"/>
    </row>
    <row r="850" spans="5:59" s="95" customFormat="1" ht="12.75" customHeight="1" x14ac:dyDescent="0.15">
      <c r="E850" s="98"/>
      <c r="F850" s="99"/>
      <c r="I850" s="265"/>
      <c r="M850" s="298"/>
      <c r="N850" s="96"/>
      <c r="P850" s="286"/>
      <c r="Q850" s="286"/>
      <c r="R850" s="286"/>
      <c r="S850" s="97"/>
      <c r="U850" s="265"/>
      <c r="AZ850" s="100"/>
      <c r="BA850" s="100"/>
      <c r="BB850" s="100"/>
      <c r="BC850" s="100"/>
      <c r="BD850" s="100"/>
      <c r="BE850" s="100"/>
      <c r="BF850" s="100"/>
      <c r="BG850" s="100"/>
    </row>
    <row r="851" spans="5:59" s="95" customFormat="1" ht="12.75" customHeight="1" x14ac:dyDescent="0.15">
      <c r="E851" s="98"/>
      <c r="F851" s="99"/>
      <c r="I851" s="265"/>
      <c r="M851" s="298"/>
      <c r="N851" s="96"/>
      <c r="P851" s="286"/>
      <c r="Q851" s="286"/>
      <c r="R851" s="286"/>
      <c r="S851" s="97"/>
      <c r="U851" s="265"/>
      <c r="AZ851" s="100"/>
      <c r="BA851" s="100"/>
      <c r="BB851" s="100"/>
      <c r="BC851" s="100"/>
      <c r="BD851" s="100"/>
      <c r="BE851" s="100"/>
      <c r="BF851" s="100"/>
      <c r="BG851" s="100"/>
    </row>
    <row r="852" spans="5:59" s="95" customFormat="1" ht="12.75" customHeight="1" x14ac:dyDescent="0.15">
      <c r="E852" s="98"/>
      <c r="F852" s="99"/>
      <c r="I852" s="265"/>
      <c r="M852" s="298"/>
      <c r="N852" s="96"/>
      <c r="P852" s="286"/>
      <c r="Q852" s="286"/>
      <c r="R852" s="286"/>
      <c r="S852" s="97"/>
      <c r="U852" s="265"/>
      <c r="AZ852" s="100"/>
      <c r="BA852" s="100"/>
      <c r="BB852" s="100"/>
      <c r="BC852" s="100"/>
      <c r="BD852" s="100"/>
      <c r="BE852" s="100"/>
      <c r="BF852" s="100"/>
      <c r="BG852" s="100"/>
    </row>
    <row r="853" spans="5:59" s="95" customFormat="1" ht="12.75" customHeight="1" x14ac:dyDescent="0.15">
      <c r="E853" s="98"/>
      <c r="F853" s="99"/>
      <c r="I853" s="265"/>
      <c r="M853" s="298"/>
      <c r="N853" s="96"/>
      <c r="P853" s="286"/>
      <c r="Q853" s="286"/>
      <c r="R853" s="286"/>
      <c r="S853" s="97"/>
      <c r="U853" s="265"/>
      <c r="AZ853" s="100"/>
      <c r="BA853" s="100"/>
      <c r="BB853" s="100"/>
      <c r="BC853" s="100"/>
      <c r="BD853" s="100"/>
      <c r="BE853" s="100"/>
      <c r="BF853" s="100"/>
      <c r="BG853" s="100"/>
    </row>
    <row r="854" spans="5:59" s="95" customFormat="1" ht="12.75" customHeight="1" x14ac:dyDescent="0.15">
      <c r="E854" s="98"/>
      <c r="F854" s="99"/>
      <c r="I854" s="265"/>
      <c r="M854" s="298"/>
      <c r="N854" s="96"/>
      <c r="P854" s="286"/>
      <c r="Q854" s="286"/>
      <c r="R854" s="286"/>
      <c r="S854" s="97"/>
      <c r="U854" s="265"/>
      <c r="AZ854" s="100"/>
      <c r="BA854" s="100"/>
      <c r="BB854" s="100"/>
      <c r="BC854" s="100"/>
      <c r="BD854" s="100"/>
      <c r="BE854" s="100"/>
      <c r="BF854" s="100"/>
      <c r="BG854" s="100"/>
    </row>
    <row r="855" spans="5:59" s="95" customFormat="1" ht="12.75" customHeight="1" x14ac:dyDescent="0.15">
      <c r="E855" s="98"/>
      <c r="F855" s="99"/>
      <c r="I855" s="265"/>
      <c r="M855" s="298"/>
      <c r="N855" s="96"/>
      <c r="P855" s="286"/>
      <c r="Q855" s="286"/>
      <c r="R855" s="286"/>
      <c r="S855" s="97"/>
      <c r="U855" s="265"/>
      <c r="AZ855" s="100"/>
      <c r="BA855" s="100"/>
      <c r="BB855" s="100"/>
      <c r="BC855" s="100"/>
      <c r="BD855" s="100"/>
      <c r="BE855" s="100"/>
      <c r="BF855" s="100"/>
      <c r="BG855" s="100"/>
    </row>
    <row r="856" spans="5:59" s="95" customFormat="1" ht="12.75" customHeight="1" x14ac:dyDescent="0.15">
      <c r="E856" s="98"/>
      <c r="F856" s="99"/>
      <c r="I856" s="265"/>
      <c r="M856" s="298"/>
      <c r="N856" s="96"/>
      <c r="P856" s="286"/>
      <c r="Q856" s="286"/>
      <c r="R856" s="286"/>
      <c r="S856" s="97"/>
      <c r="U856" s="265"/>
      <c r="AZ856" s="100"/>
      <c r="BA856" s="100"/>
      <c r="BB856" s="100"/>
      <c r="BC856" s="100"/>
      <c r="BD856" s="100"/>
      <c r="BE856" s="100"/>
      <c r="BF856" s="100"/>
      <c r="BG856" s="100"/>
    </row>
    <row r="857" spans="5:59" s="95" customFormat="1" ht="12.75" customHeight="1" x14ac:dyDescent="0.15">
      <c r="E857" s="98"/>
      <c r="F857" s="99"/>
      <c r="I857" s="265"/>
      <c r="M857" s="298"/>
      <c r="N857" s="96"/>
      <c r="P857" s="286"/>
      <c r="Q857" s="286"/>
      <c r="R857" s="286"/>
      <c r="S857" s="97"/>
      <c r="U857" s="265"/>
      <c r="AZ857" s="100"/>
      <c r="BA857" s="100"/>
      <c r="BB857" s="100"/>
      <c r="BC857" s="100"/>
      <c r="BD857" s="100"/>
      <c r="BE857" s="100"/>
      <c r="BF857" s="100"/>
      <c r="BG857" s="100"/>
    </row>
    <row r="858" spans="5:59" s="95" customFormat="1" ht="12.75" customHeight="1" x14ac:dyDescent="0.15">
      <c r="E858" s="98"/>
      <c r="F858" s="99"/>
      <c r="I858" s="265"/>
      <c r="M858" s="298"/>
      <c r="N858" s="96"/>
      <c r="P858" s="286"/>
      <c r="Q858" s="286"/>
      <c r="R858" s="286"/>
      <c r="S858" s="97"/>
      <c r="U858" s="265"/>
      <c r="AZ858" s="100"/>
      <c r="BA858" s="100"/>
      <c r="BB858" s="100"/>
      <c r="BC858" s="100"/>
      <c r="BD858" s="100"/>
      <c r="BE858" s="100"/>
      <c r="BF858" s="100"/>
      <c r="BG858" s="100"/>
    </row>
    <row r="859" spans="5:59" s="95" customFormat="1" ht="12.75" customHeight="1" x14ac:dyDescent="0.15">
      <c r="E859" s="98"/>
      <c r="F859" s="99"/>
      <c r="I859" s="265"/>
      <c r="M859" s="298"/>
      <c r="N859" s="96"/>
      <c r="P859" s="286"/>
      <c r="Q859" s="286"/>
      <c r="R859" s="286"/>
      <c r="S859" s="97"/>
      <c r="U859" s="265"/>
      <c r="AZ859" s="100"/>
      <c r="BA859" s="100"/>
      <c r="BB859" s="100"/>
      <c r="BC859" s="100"/>
      <c r="BD859" s="100"/>
      <c r="BE859" s="100"/>
      <c r="BF859" s="100"/>
      <c r="BG859" s="100"/>
    </row>
    <row r="860" spans="5:59" s="95" customFormat="1" ht="12.75" customHeight="1" x14ac:dyDescent="0.15">
      <c r="E860" s="98"/>
      <c r="F860" s="99"/>
      <c r="I860" s="265"/>
      <c r="M860" s="298"/>
      <c r="N860" s="96"/>
      <c r="P860" s="286"/>
      <c r="Q860" s="286"/>
      <c r="R860" s="286"/>
      <c r="S860" s="97"/>
      <c r="U860" s="265"/>
      <c r="AZ860" s="100"/>
      <c r="BA860" s="100"/>
      <c r="BB860" s="100"/>
      <c r="BC860" s="100"/>
      <c r="BD860" s="100"/>
      <c r="BE860" s="100"/>
      <c r="BF860" s="100"/>
      <c r="BG860" s="100"/>
    </row>
    <row r="861" spans="5:59" s="95" customFormat="1" ht="12.75" customHeight="1" x14ac:dyDescent="0.15">
      <c r="E861" s="98"/>
      <c r="F861" s="99"/>
      <c r="I861" s="265"/>
      <c r="M861" s="298"/>
      <c r="N861" s="96"/>
      <c r="P861" s="286"/>
      <c r="Q861" s="286"/>
      <c r="R861" s="286"/>
      <c r="S861" s="97"/>
      <c r="U861" s="265"/>
      <c r="AZ861" s="100"/>
      <c r="BA861" s="100"/>
      <c r="BB861" s="100"/>
      <c r="BC861" s="100"/>
      <c r="BD861" s="100"/>
      <c r="BE861" s="100"/>
      <c r="BF861" s="100"/>
      <c r="BG861" s="100"/>
    </row>
    <row r="862" spans="5:59" s="95" customFormat="1" ht="12.75" customHeight="1" x14ac:dyDescent="0.15">
      <c r="E862" s="98"/>
      <c r="F862" s="99"/>
      <c r="I862" s="265"/>
      <c r="M862" s="298"/>
      <c r="N862" s="96"/>
      <c r="P862" s="286"/>
      <c r="Q862" s="286"/>
      <c r="R862" s="286"/>
      <c r="S862" s="97"/>
      <c r="U862" s="265"/>
      <c r="AZ862" s="100"/>
      <c r="BA862" s="100"/>
      <c r="BB862" s="100"/>
      <c r="BC862" s="100"/>
      <c r="BD862" s="100"/>
      <c r="BE862" s="100"/>
      <c r="BF862" s="100"/>
      <c r="BG862" s="100"/>
    </row>
    <row r="863" spans="5:59" s="95" customFormat="1" ht="12.75" customHeight="1" x14ac:dyDescent="0.15">
      <c r="E863" s="98"/>
      <c r="F863" s="99"/>
      <c r="I863" s="265"/>
      <c r="M863" s="298"/>
      <c r="N863" s="96"/>
      <c r="P863" s="286"/>
      <c r="Q863" s="286"/>
      <c r="R863" s="286"/>
      <c r="S863" s="97"/>
      <c r="U863" s="265"/>
      <c r="AZ863" s="100"/>
      <c r="BA863" s="100"/>
      <c r="BB863" s="100"/>
      <c r="BC863" s="100"/>
      <c r="BD863" s="100"/>
      <c r="BE863" s="100"/>
      <c r="BF863" s="100"/>
      <c r="BG863" s="100"/>
    </row>
    <row r="864" spans="5:59" s="95" customFormat="1" ht="12.75" customHeight="1" x14ac:dyDescent="0.15">
      <c r="E864" s="98"/>
      <c r="F864" s="99"/>
      <c r="I864" s="265"/>
      <c r="M864" s="298"/>
      <c r="N864" s="96"/>
      <c r="P864" s="286"/>
      <c r="Q864" s="286"/>
      <c r="R864" s="286"/>
      <c r="S864" s="97"/>
      <c r="U864" s="265"/>
      <c r="AZ864" s="100"/>
      <c r="BA864" s="100"/>
      <c r="BB864" s="100"/>
      <c r="BC864" s="100"/>
      <c r="BD864" s="100"/>
      <c r="BE864" s="100"/>
      <c r="BF864" s="100"/>
      <c r="BG864" s="100"/>
    </row>
    <row r="865" spans="5:59" s="95" customFormat="1" ht="12.75" customHeight="1" x14ac:dyDescent="0.15">
      <c r="E865" s="98"/>
      <c r="F865" s="99"/>
      <c r="I865" s="265"/>
      <c r="M865" s="298"/>
      <c r="N865" s="96"/>
      <c r="P865" s="286"/>
      <c r="Q865" s="286"/>
      <c r="R865" s="286"/>
      <c r="S865" s="97"/>
      <c r="U865" s="265"/>
      <c r="AZ865" s="100"/>
      <c r="BA865" s="100"/>
      <c r="BB865" s="100"/>
      <c r="BC865" s="100"/>
      <c r="BD865" s="100"/>
      <c r="BE865" s="100"/>
      <c r="BF865" s="100"/>
      <c r="BG865" s="100"/>
    </row>
    <row r="866" spans="5:59" s="95" customFormat="1" ht="12.75" customHeight="1" x14ac:dyDescent="0.15">
      <c r="E866" s="98"/>
      <c r="F866" s="99"/>
      <c r="I866" s="265"/>
      <c r="M866" s="298"/>
      <c r="N866" s="96"/>
      <c r="P866" s="286"/>
      <c r="Q866" s="286"/>
      <c r="R866" s="286"/>
      <c r="S866" s="97"/>
      <c r="U866" s="265"/>
      <c r="AZ866" s="100"/>
      <c r="BA866" s="100"/>
      <c r="BB866" s="100"/>
      <c r="BC866" s="100"/>
      <c r="BD866" s="100"/>
      <c r="BE866" s="100"/>
      <c r="BF866" s="100"/>
      <c r="BG866" s="100"/>
    </row>
    <row r="867" spans="5:59" s="95" customFormat="1" ht="12.75" customHeight="1" x14ac:dyDescent="0.15">
      <c r="E867" s="98"/>
      <c r="F867" s="99"/>
      <c r="I867" s="265"/>
      <c r="M867" s="298"/>
      <c r="N867" s="96"/>
      <c r="P867" s="286"/>
      <c r="Q867" s="286"/>
      <c r="R867" s="286"/>
      <c r="S867" s="97"/>
      <c r="U867" s="265"/>
      <c r="AZ867" s="100"/>
      <c r="BA867" s="100"/>
      <c r="BB867" s="100"/>
      <c r="BC867" s="100"/>
      <c r="BD867" s="100"/>
      <c r="BE867" s="100"/>
      <c r="BF867" s="100"/>
      <c r="BG867" s="100"/>
    </row>
    <row r="868" spans="5:59" s="95" customFormat="1" ht="12.75" customHeight="1" x14ac:dyDescent="0.15">
      <c r="E868" s="98"/>
      <c r="F868" s="99"/>
      <c r="I868" s="265"/>
      <c r="M868" s="298"/>
      <c r="N868" s="96"/>
      <c r="P868" s="286"/>
      <c r="Q868" s="286"/>
      <c r="R868" s="286"/>
      <c r="S868" s="97"/>
      <c r="U868" s="265"/>
      <c r="AZ868" s="100"/>
      <c r="BA868" s="100"/>
      <c r="BB868" s="100"/>
      <c r="BC868" s="100"/>
      <c r="BD868" s="100"/>
      <c r="BE868" s="100"/>
      <c r="BF868" s="100"/>
      <c r="BG868" s="100"/>
    </row>
    <row r="869" spans="5:59" s="95" customFormat="1" ht="12.75" customHeight="1" x14ac:dyDescent="0.15">
      <c r="E869" s="98"/>
      <c r="F869" s="99"/>
      <c r="I869" s="265"/>
      <c r="M869" s="298"/>
      <c r="N869" s="96"/>
      <c r="P869" s="286"/>
      <c r="Q869" s="286"/>
      <c r="R869" s="286"/>
      <c r="S869" s="97"/>
      <c r="U869" s="265"/>
      <c r="AZ869" s="100"/>
      <c r="BA869" s="100"/>
      <c r="BB869" s="100"/>
      <c r="BC869" s="100"/>
      <c r="BD869" s="100"/>
      <c r="BE869" s="100"/>
      <c r="BF869" s="100"/>
      <c r="BG869" s="100"/>
    </row>
    <row r="870" spans="5:59" s="95" customFormat="1" ht="12.75" customHeight="1" x14ac:dyDescent="0.15">
      <c r="E870" s="98"/>
      <c r="F870" s="99"/>
      <c r="I870" s="265"/>
      <c r="M870" s="298"/>
      <c r="N870" s="96"/>
      <c r="P870" s="286"/>
      <c r="Q870" s="286"/>
      <c r="R870" s="286"/>
      <c r="S870" s="97"/>
      <c r="U870" s="265"/>
      <c r="AZ870" s="100"/>
      <c r="BA870" s="100"/>
      <c r="BB870" s="100"/>
      <c r="BC870" s="100"/>
      <c r="BD870" s="100"/>
      <c r="BE870" s="100"/>
      <c r="BF870" s="100"/>
      <c r="BG870" s="100"/>
    </row>
    <row r="871" spans="5:59" s="95" customFormat="1" ht="12.75" customHeight="1" x14ac:dyDescent="0.15">
      <c r="E871" s="98"/>
      <c r="F871" s="99"/>
      <c r="I871" s="265"/>
      <c r="M871" s="298"/>
      <c r="N871" s="96"/>
      <c r="P871" s="286"/>
      <c r="Q871" s="286"/>
      <c r="R871" s="286"/>
      <c r="S871" s="97"/>
      <c r="U871" s="265"/>
      <c r="AZ871" s="100"/>
      <c r="BA871" s="100"/>
      <c r="BB871" s="100"/>
      <c r="BC871" s="100"/>
      <c r="BD871" s="100"/>
      <c r="BE871" s="100"/>
      <c r="BF871" s="100"/>
      <c r="BG871" s="100"/>
    </row>
  </sheetData>
  <sheetProtection formatCells="0" formatColumns="0" formatRows="0" insertColumns="0" insertRows="0" deleteColumns="0" deleteRows="0"/>
  <phoneticPr fontId="3" type="noConversion"/>
  <pageMargins left="0.75" right="0.75" top="1" bottom="1" header="0.5" footer="0.5"/>
  <pageSetup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2"/>
  <sheetViews>
    <sheetView topLeftCell="AV1" workbookViewId="0"/>
  </sheetViews>
  <sheetFormatPr baseColWidth="10" defaultColWidth="8.83203125" defaultRowHeight="13" x14ac:dyDescent="0.15"/>
  <cols>
    <col min="2" max="2" width="16.5" customWidth="1"/>
    <col min="3" max="3" width="22.5" customWidth="1"/>
    <col min="11" max="11" width="14.33203125" customWidth="1"/>
  </cols>
  <sheetData>
    <row r="1" spans="1:64" ht="15.75" customHeight="1" x14ac:dyDescent="0.2">
      <c r="A1" s="143" t="s">
        <v>212</v>
      </c>
      <c r="B1" s="143" t="s">
        <v>421</v>
      </c>
      <c r="C1" s="240">
        <f>BK12</f>
        <v>3.5999999999999999E-3</v>
      </c>
    </row>
    <row r="2" spans="1:64" ht="18" customHeight="1" x14ac:dyDescent="0.2">
      <c r="A2" s="143"/>
      <c r="B2" s="143" t="s">
        <v>422</v>
      </c>
      <c r="C2" s="240">
        <f>BL12</f>
        <v>2.9999999999999997E-4</v>
      </c>
    </row>
    <row r="3" spans="1:64" ht="20" customHeight="1" x14ac:dyDescent="0.2">
      <c r="B3" s="143" t="s">
        <v>423</v>
      </c>
      <c r="C3" s="143">
        <f>COUNT(BJ12)</f>
        <v>1</v>
      </c>
    </row>
    <row r="5" spans="1:64" ht="19" x14ac:dyDescent="0.25">
      <c r="A5" s="202"/>
      <c r="B5" s="107"/>
      <c r="C5" s="107"/>
      <c r="D5" s="107"/>
      <c r="E5" s="107"/>
      <c r="F5" s="107"/>
      <c r="G5" s="107"/>
      <c r="H5" s="107"/>
      <c r="I5" s="107"/>
      <c r="J5" s="107"/>
      <c r="K5" s="107"/>
      <c r="L5" s="107"/>
      <c r="M5" s="107"/>
      <c r="N5" s="107"/>
      <c r="O5" s="107"/>
      <c r="P5" s="107"/>
      <c r="Q5" s="107"/>
      <c r="R5" s="107"/>
      <c r="S5" s="107"/>
      <c r="T5" s="107"/>
      <c r="U5" s="107"/>
      <c r="V5" s="203" t="s">
        <v>49</v>
      </c>
      <c r="W5" s="204"/>
      <c r="X5" s="204"/>
      <c r="Y5" s="204"/>
      <c r="Z5" s="204"/>
      <c r="AA5" s="204"/>
      <c r="AB5" s="204"/>
      <c r="AC5" s="204"/>
      <c r="AD5" s="204"/>
      <c r="AE5" s="204"/>
      <c r="AF5" s="204"/>
      <c r="AG5" s="204"/>
      <c r="AH5" s="205" t="s">
        <v>50</v>
      </c>
      <c r="AI5" s="204"/>
      <c r="AJ5" s="204"/>
      <c r="AK5" s="204"/>
      <c r="AL5" s="204"/>
      <c r="AM5" s="204"/>
      <c r="AN5" s="204"/>
      <c r="AO5" s="206" t="s">
        <v>51</v>
      </c>
      <c r="AP5" s="204"/>
      <c r="AQ5" s="204"/>
      <c r="AR5" s="204"/>
      <c r="AS5" s="204"/>
      <c r="AT5" s="204"/>
      <c r="AU5" s="207" t="s">
        <v>52</v>
      </c>
      <c r="AV5" s="208" t="s">
        <v>54</v>
      </c>
      <c r="AW5" s="209"/>
      <c r="AX5" s="209"/>
      <c r="AY5" s="209"/>
      <c r="AZ5" s="209"/>
      <c r="BA5" s="209"/>
      <c r="BB5" s="209"/>
      <c r="BC5" s="209"/>
      <c r="BD5" s="210" t="s">
        <v>53</v>
      </c>
      <c r="BE5" s="209"/>
      <c r="BF5" s="209"/>
      <c r="BG5" s="209"/>
      <c r="BH5" s="209"/>
      <c r="BI5" s="209"/>
      <c r="BJ5" s="209"/>
      <c r="BK5" s="211" t="s">
        <v>212</v>
      </c>
      <c r="BL5" s="211" t="s">
        <v>212</v>
      </c>
    </row>
    <row r="6" spans="1:64" ht="19" x14ac:dyDescent="0.25">
      <c r="A6" s="116"/>
      <c r="B6" s="116"/>
      <c r="C6" s="116"/>
      <c r="D6" s="116"/>
      <c r="E6" s="116"/>
      <c r="F6" s="116"/>
      <c r="G6" s="116"/>
      <c r="H6" s="116"/>
      <c r="I6" s="116"/>
      <c r="J6" s="116"/>
      <c r="K6" s="116"/>
      <c r="L6" s="116"/>
      <c r="M6" s="116"/>
      <c r="N6" s="116"/>
      <c r="O6" s="116"/>
      <c r="P6" s="116"/>
      <c r="Q6" s="116"/>
      <c r="R6" s="116"/>
      <c r="S6" s="116"/>
      <c r="T6" s="116"/>
      <c r="U6" s="116"/>
      <c r="V6" s="212" t="s">
        <v>25</v>
      </c>
      <c r="W6" s="212" t="s">
        <v>25</v>
      </c>
      <c r="X6" s="212" t="s">
        <v>25</v>
      </c>
      <c r="Y6" s="212" t="s">
        <v>25</v>
      </c>
      <c r="Z6" s="212" t="s">
        <v>25</v>
      </c>
      <c r="AA6" s="212" t="s">
        <v>25</v>
      </c>
      <c r="AB6" s="212" t="s">
        <v>25</v>
      </c>
      <c r="AC6" s="212" t="s">
        <v>25</v>
      </c>
      <c r="AD6" s="212" t="s">
        <v>25</v>
      </c>
      <c r="AE6" s="212" t="s">
        <v>25</v>
      </c>
      <c r="AF6" s="212" t="s">
        <v>25</v>
      </c>
      <c r="AG6" s="212" t="s">
        <v>25</v>
      </c>
      <c r="AH6" s="213" t="s">
        <v>25</v>
      </c>
      <c r="AI6" s="213" t="s">
        <v>25</v>
      </c>
      <c r="AJ6" s="213" t="s">
        <v>25</v>
      </c>
      <c r="AK6" s="213" t="s">
        <v>25</v>
      </c>
      <c r="AL6" s="213" t="s">
        <v>25</v>
      </c>
      <c r="AM6" s="213" t="s">
        <v>25</v>
      </c>
      <c r="AN6" s="213" t="s">
        <v>25</v>
      </c>
      <c r="AO6" s="214" t="s">
        <v>25</v>
      </c>
      <c r="AP6" s="214" t="s">
        <v>25</v>
      </c>
      <c r="AQ6" s="214" t="s">
        <v>25</v>
      </c>
      <c r="AR6" s="214" t="s">
        <v>25</v>
      </c>
      <c r="AS6" s="214" t="s">
        <v>25</v>
      </c>
      <c r="AT6" s="214" t="s">
        <v>25</v>
      </c>
      <c r="AU6" s="215" t="s">
        <v>25</v>
      </c>
      <c r="AV6" s="216"/>
      <c r="AW6" s="217"/>
      <c r="AX6" s="217"/>
      <c r="AY6" s="217"/>
      <c r="AZ6" s="217"/>
      <c r="BA6" s="217"/>
      <c r="BB6" s="217"/>
      <c r="BC6" s="217"/>
      <c r="BD6" s="218"/>
      <c r="BE6" s="219"/>
      <c r="BF6" s="219"/>
      <c r="BG6" s="219"/>
      <c r="BH6" s="219"/>
      <c r="BI6" s="219"/>
      <c r="BJ6" s="219"/>
      <c r="BK6" s="220"/>
      <c r="BL6" s="220"/>
    </row>
    <row r="7" spans="1:64" ht="70" x14ac:dyDescent="0.15">
      <c r="A7" s="53" t="s">
        <v>65</v>
      </c>
      <c r="B7" s="53" t="s">
        <v>253</v>
      </c>
      <c r="C7" s="53" t="s">
        <v>254</v>
      </c>
      <c r="D7" s="53" t="s">
        <v>255</v>
      </c>
      <c r="E7" s="53" t="s">
        <v>256</v>
      </c>
      <c r="F7" s="53" t="s">
        <v>257</v>
      </c>
      <c r="G7" s="53" t="s">
        <v>258</v>
      </c>
      <c r="H7" s="53" t="s">
        <v>371</v>
      </c>
      <c r="I7" s="53" t="s">
        <v>259</v>
      </c>
      <c r="J7" s="53" t="s">
        <v>260</v>
      </c>
      <c r="K7" s="53" t="s">
        <v>261</v>
      </c>
      <c r="L7" s="53" t="s">
        <v>262</v>
      </c>
      <c r="M7" s="53" t="s">
        <v>263</v>
      </c>
      <c r="N7" s="53" t="s">
        <v>264</v>
      </c>
      <c r="O7" s="53" t="s">
        <v>265</v>
      </c>
      <c r="P7" s="53" t="s">
        <v>266</v>
      </c>
      <c r="Q7" s="53" t="s">
        <v>267</v>
      </c>
      <c r="R7" s="53" t="s">
        <v>268</v>
      </c>
      <c r="S7" s="53" t="s">
        <v>269</v>
      </c>
      <c r="T7" s="53" t="s">
        <v>270</v>
      </c>
      <c r="U7" s="53" t="s">
        <v>271</v>
      </c>
      <c r="V7" s="49" t="s">
        <v>43</v>
      </c>
      <c r="W7" s="49" t="s">
        <v>44</v>
      </c>
      <c r="X7" s="49" t="s">
        <v>45</v>
      </c>
      <c r="Y7" s="49" t="s">
        <v>408</v>
      </c>
      <c r="Z7" s="49" t="s">
        <v>46</v>
      </c>
      <c r="AA7" s="49" t="s">
        <v>47</v>
      </c>
      <c r="AB7" s="49" t="s">
        <v>34</v>
      </c>
      <c r="AC7" s="49" t="s">
        <v>409</v>
      </c>
      <c r="AD7" s="49" t="s">
        <v>35</v>
      </c>
      <c r="AE7" s="49" t="s">
        <v>36</v>
      </c>
      <c r="AF7" s="49" t="s">
        <v>48</v>
      </c>
      <c r="AG7" s="49" t="s">
        <v>37</v>
      </c>
      <c r="AH7" s="50" t="s">
        <v>410</v>
      </c>
      <c r="AI7" s="50" t="s">
        <v>411</v>
      </c>
      <c r="AJ7" s="50" t="s">
        <v>412</v>
      </c>
      <c r="AK7" s="50" t="s">
        <v>413</v>
      </c>
      <c r="AL7" s="50" t="s">
        <v>414</v>
      </c>
      <c r="AM7" s="50" t="s">
        <v>415</v>
      </c>
      <c r="AN7" s="50" t="s">
        <v>416</v>
      </c>
      <c r="AO7" s="51" t="s">
        <v>38</v>
      </c>
      <c r="AP7" s="51" t="s">
        <v>39</v>
      </c>
      <c r="AQ7" s="51" t="s">
        <v>41</v>
      </c>
      <c r="AR7" s="51" t="s">
        <v>417</v>
      </c>
      <c r="AS7" s="51" t="s">
        <v>418</v>
      </c>
      <c r="AT7" s="51" t="s">
        <v>40</v>
      </c>
      <c r="AU7" s="52" t="s">
        <v>419</v>
      </c>
      <c r="AV7" s="221" t="s">
        <v>26</v>
      </c>
      <c r="AW7" s="221" t="s">
        <v>27</v>
      </c>
      <c r="AX7" s="221" t="s">
        <v>28</v>
      </c>
      <c r="AY7" s="221" t="s">
        <v>30</v>
      </c>
      <c r="AZ7" s="221" t="s">
        <v>278</v>
      </c>
      <c r="BA7" s="221" t="s">
        <v>31</v>
      </c>
      <c r="BB7" s="221" t="s">
        <v>165</v>
      </c>
      <c r="BC7" s="221" t="s">
        <v>42</v>
      </c>
      <c r="BD7" s="222" t="s">
        <v>29</v>
      </c>
      <c r="BE7" s="222" t="s">
        <v>171</v>
      </c>
      <c r="BF7" s="222" t="s">
        <v>279</v>
      </c>
      <c r="BG7" s="222" t="s">
        <v>280</v>
      </c>
      <c r="BH7" s="222" t="s">
        <v>167</v>
      </c>
      <c r="BI7" s="222" t="s">
        <v>166</v>
      </c>
      <c r="BJ7" s="222" t="s">
        <v>281</v>
      </c>
      <c r="BK7" s="1" t="s">
        <v>55</v>
      </c>
      <c r="BL7" s="211" t="s">
        <v>420</v>
      </c>
    </row>
    <row r="8" spans="1:64" ht="14" x14ac:dyDescent="0.2">
      <c r="A8" s="91" t="s">
        <v>308</v>
      </c>
      <c r="B8" s="171" t="s">
        <v>329</v>
      </c>
      <c r="C8" s="2" t="s">
        <v>353</v>
      </c>
      <c r="D8" s="172" t="s">
        <v>331</v>
      </c>
      <c r="E8" s="195">
        <v>-9999</v>
      </c>
      <c r="F8" s="2">
        <v>1059</v>
      </c>
      <c r="G8" s="2">
        <v>16</v>
      </c>
      <c r="H8" s="187">
        <v>14</v>
      </c>
      <c r="I8" s="26">
        <v>6</v>
      </c>
      <c r="J8" s="177">
        <v>4512</v>
      </c>
      <c r="K8" s="171" t="s">
        <v>372</v>
      </c>
      <c r="L8" s="177">
        <v>2017</v>
      </c>
      <c r="M8" s="177">
        <v>1</v>
      </c>
      <c r="N8" s="177">
        <v>4</v>
      </c>
      <c r="O8" s="177">
        <v>4</v>
      </c>
      <c r="P8" s="177">
        <v>333</v>
      </c>
      <c r="Q8" s="177" t="s">
        <v>387</v>
      </c>
      <c r="R8" s="177" t="s">
        <v>388</v>
      </c>
      <c r="S8" s="177" t="s">
        <v>273</v>
      </c>
      <c r="T8" s="177" t="s">
        <v>274</v>
      </c>
      <c r="U8" s="177" t="s">
        <v>376</v>
      </c>
      <c r="V8" s="223">
        <v>0.27800000000000002</v>
      </c>
      <c r="W8" s="223">
        <v>-8888</v>
      </c>
      <c r="X8" s="223">
        <v>5.8999999999999997E-2</v>
      </c>
      <c r="Y8" s="223">
        <v>0.01</v>
      </c>
      <c r="Z8" s="223">
        <v>2E-3</v>
      </c>
      <c r="AA8" s="223">
        <v>2.4E-2</v>
      </c>
      <c r="AB8" s="223">
        <v>2E-3</v>
      </c>
      <c r="AC8" s="223">
        <v>0.104</v>
      </c>
      <c r="AD8" s="223">
        <v>7.0000000000000001E-3</v>
      </c>
      <c r="AE8" s="223">
        <v>0.152</v>
      </c>
      <c r="AF8" s="223">
        <v>2E-3</v>
      </c>
      <c r="AG8" s="223">
        <v>2E-3</v>
      </c>
      <c r="AH8" s="223">
        <v>0.186</v>
      </c>
      <c r="AI8" s="223">
        <v>-8888</v>
      </c>
      <c r="AJ8" s="223">
        <v>9.1999999999999998E-2</v>
      </c>
      <c r="AK8" s="223">
        <v>-8888</v>
      </c>
      <c r="AL8" s="223">
        <v>-8888</v>
      </c>
      <c r="AM8" s="223">
        <v>0.05</v>
      </c>
      <c r="AN8" s="223">
        <v>8.9999999999999993E-3</v>
      </c>
      <c r="AO8" s="223">
        <v>-8888</v>
      </c>
      <c r="AP8" s="223">
        <v>-8888</v>
      </c>
      <c r="AQ8" s="223">
        <v>1E-3</v>
      </c>
      <c r="AR8" s="223">
        <v>3.0000000000000001E-3</v>
      </c>
      <c r="AS8" s="223">
        <v>1.4999999999999999E-2</v>
      </c>
      <c r="AT8" s="223">
        <v>-8888</v>
      </c>
      <c r="AU8" s="223">
        <v>-8888</v>
      </c>
      <c r="AV8" s="223">
        <v>0.33700000000000002</v>
      </c>
      <c r="AW8" s="223">
        <v>0.125</v>
      </c>
      <c r="AX8" s="223">
        <v>0.18</v>
      </c>
      <c r="AY8" s="223">
        <v>0.51700000000000002</v>
      </c>
      <c r="AZ8" s="223">
        <v>0.30499999999999999</v>
      </c>
      <c r="BA8" s="223">
        <v>0.36399999999999999</v>
      </c>
      <c r="BB8" s="223">
        <v>0.64200000000000002</v>
      </c>
      <c r="BC8" s="223">
        <v>0.184</v>
      </c>
      <c r="BD8" s="224">
        <v>1.31</v>
      </c>
      <c r="BE8" s="224">
        <v>0.59</v>
      </c>
      <c r="BF8" s="224">
        <v>0.41</v>
      </c>
      <c r="BG8" s="224">
        <v>1.1000000000000001</v>
      </c>
      <c r="BH8" s="224">
        <v>0.19</v>
      </c>
      <c r="BI8" s="224">
        <v>0.81</v>
      </c>
      <c r="BJ8" s="224">
        <v>0.43</v>
      </c>
      <c r="BK8" s="225"/>
      <c r="BL8" s="225"/>
    </row>
    <row r="9" spans="1:64" ht="14" x14ac:dyDescent="0.2">
      <c r="A9" s="91" t="s">
        <v>309</v>
      </c>
      <c r="B9" s="171" t="s">
        <v>329</v>
      </c>
      <c r="C9" s="2" t="s">
        <v>353</v>
      </c>
      <c r="D9" s="172" t="s">
        <v>331</v>
      </c>
      <c r="E9" s="195">
        <v>-9999</v>
      </c>
      <c r="F9" s="2">
        <v>1059</v>
      </c>
      <c r="G9" s="2">
        <v>16</v>
      </c>
      <c r="H9" s="187">
        <v>14</v>
      </c>
      <c r="I9" s="26">
        <v>6</v>
      </c>
      <c r="J9" s="177">
        <v>4512</v>
      </c>
      <c r="K9" s="171" t="s">
        <v>372</v>
      </c>
      <c r="L9" s="177">
        <v>2017</v>
      </c>
      <c r="M9" s="177">
        <v>1</v>
      </c>
      <c r="N9" s="177">
        <v>4</v>
      </c>
      <c r="O9" s="177">
        <v>4</v>
      </c>
      <c r="P9" s="177">
        <v>333</v>
      </c>
      <c r="Q9" s="177" t="s">
        <v>387</v>
      </c>
      <c r="R9" s="177" t="s">
        <v>388</v>
      </c>
      <c r="S9" s="177" t="s">
        <v>273</v>
      </c>
      <c r="T9" s="177" t="s">
        <v>274</v>
      </c>
      <c r="U9" s="177" t="s">
        <v>376</v>
      </c>
      <c r="V9" s="223">
        <v>0.27700000000000002</v>
      </c>
      <c r="W9" s="223">
        <v>-8888</v>
      </c>
      <c r="X9" s="223">
        <v>5.8999999999999997E-2</v>
      </c>
      <c r="Y9" s="223">
        <v>0.01</v>
      </c>
      <c r="Z9" s="223">
        <v>2E-3</v>
      </c>
      <c r="AA9" s="223">
        <v>2.4E-2</v>
      </c>
      <c r="AB9" s="223">
        <v>2E-3</v>
      </c>
      <c r="AC9" s="223">
        <v>0.104</v>
      </c>
      <c r="AD9" s="223">
        <v>7.0000000000000001E-3</v>
      </c>
      <c r="AE9" s="223">
        <v>0.152</v>
      </c>
      <c r="AF9" s="223">
        <v>2E-3</v>
      </c>
      <c r="AG9" s="223">
        <v>2E-3</v>
      </c>
      <c r="AH9" s="223">
        <v>0.186</v>
      </c>
      <c r="AI9" s="223">
        <v>-8888</v>
      </c>
      <c r="AJ9" s="223">
        <v>9.0999999999999998E-2</v>
      </c>
      <c r="AK9" s="223">
        <v>-8888</v>
      </c>
      <c r="AL9" s="223">
        <v>-8888</v>
      </c>
      <c r="AM9" s="223">
        <v>5.0999999999999997E-2</v>
      </c>
      <c r="AN9" s="223">
        <v>8.0000000000000002E-3</v>
      </c>
      <c r="AO9" s="223">
        <v>-8888</v>
      </c>
      <c r="AP9" s="223">
        <v>-8888</v>
      </c>
      <c r="AQ9" s="223">
        <v>1E-3</v>
      </c>
      <c r="AR9" s="223">
        <v>3.0000000000000001E-3</v>
      </c>
      <c r="AS9" s="223">
        <v>1.4999999999999999E-2</v>
      </c>
      <c r="AT9" s="223">
        <v>-8888</v>
      </c>
      <c r="AU9" s="223">
        <v>-8888</v>
      </c>
      <c r="AV9" s="223">
        <v>0.33600000000000002</v>
      </c>
      <c r="AW9" s="223">
        <v>0.125</v>
      </c>
      <c r="AX9" s="223">
        <v>0.18</v>
      </c>
      <c r="AY9" s="223">
        <v>0.51600000000000001</v>
      </c>
      <c r="AZ9" s="223">
        <v>0.30499999999999999</v>
      </c>
      <c r="BA9" s="223">
        <v>0.36399999999999999</v>
      </c>
      <c r="BB9" s="223">
        <v>0.64100000000000001</v>
      </c>
      <c r="BC9" s="223">
        <v>0.184</v>
      </c>
      <c r="BD9" s="224">
        <v>1.31</v>
      </c>
      <c r="BE9" s="224">
        <v>0.59</v>
      </c>
      <c r="BF9" s="224">
        <v>0.41</v>
      </c>
      <c r="BG9" s="224">
        <v>1.1000000000000001</v>
      </c>
      <c r="BH9" s="224">
        <v>0.2</v>
      </c>
      <c r="BI9" s="224">
        <v>0.8</v>
      </c>
      <c r="BJ9" s="224">
        <v>0.43</v>
      </c>
      <c r="BK9" s="225"/>
      <c r="BL9" s="225"/>
    </row>
    <row r="10" spans="1:64" x14ac:dyDescent="0.15">
      <c r="A10" s="226"/>
      <c r="B10" s="227"/>
      <c r="C10" s="228"/>
      <c r="D10" s="228"/>
      <c r="E10" s="228"/>
      <c r="F10" s="228"/>
      <c r="G10" s="228"/>
      <c r="H10" s="228"/>
      <c r="I10" s="228"/>
      <c r="J10" s="228"/>
      <c r="K10" s="228"/>
      <c r="L10" s="228"/>
      <c r="M10" s="228"/>
      <c r="N10" s="228"/>
      <c r="O10" s="228"/>
      <c r="P10" s="228"/>
      <c r="Q10" s="228"/>
      <c r="R10" s="228"/>
      <c r="S10" s="228"/>
      <c r="T10" s="228"/>
      <c r="U10" s="228"/>
      <c r="V10" s="227">
        <f t="shared" ref="V10:AT10" si="0">ROUND(AVERAGE(V8:V9),3)</f>
        <v>0.27800000000000002</v>
      </c>
      <c r="W10" s="227">
        <f t="shared" si="0"/>
        <v>-8888</v>
      </c>
      <c r="X10" s="227">
        <f t="shared" si="0"/>
        <v>5.8999999999999997E-2</v>
      </c>
      <c r="Y10" s="227">
        <f t="shared" si="0"/>
        <v>0.01</v>
      </c>
      <c r="Z10" s="227">
        <f t="shared" si="0"/>
        <v>2E-3</v>
      </c>
      <c r="AA10" s="227">
        <f t="shared" si="0"/>
        <v>2.4E-2</v>
      </c>
      <c r="AB10" s="227">
        <f t="shared" si="0"/>
        <v>2E-3</v>
      </c>
      <c r="AC10" s="227">
        <f t="shared" si="0"/>
        <v>0.104</v>
      </c>
      <c r="AD10" s="227">
        <f t="shared" si="0"/>
        <v>7.0000000000000001E-3</v>
      </c>
      <c r="AE10" s="227">
        <f t="shared" si="0"/>
        <v>0.152</v>
      </c>
      <c r="AF10" s="227">
        <f t="shared" si="0"/>
        <v>2E-3</v>
      </c>
      <c r="AG10" s="227">
        <f t="shared" si="0"/>
        <v>2E-3</v>
      </c>
      <c r="AH10" s="227">
        <f t="shared" si="0"/>
        <v>0.186</v>
      </c>
      <c r="AI10" s="227">
        <f t="shared" si="0"/>
        <v>-8888</v>
      </c>
      <c r="AJ10" s="227">
        <f t="shared" si="0"/>
        <v>9.1999999999999998E-2</v>
      </c>
      <c r="AK10" s="227">
        <f t="shared" si="0"/>
        <v>-8888</v>
      </c>
      <c r="AL10" s="227">
        <f t="shared" si="0"/>
        <v>-8888</v>
      </c>
      <c r="AM10" s="227">
        <f t="shared" si="0"/>
        <v>5.0999999999999997E-2</v>
      </c>
      <c r="AN10" s="227">
        <f t="shared" si="0"/>
        <v>8.9999999999999993E-3</v>
      </c>
      <c r="AO10" s="227">
        <f t="shared" si="0"/>
        <v>-8888</v>
      </c>
      <c r="AP10" s="227">
        <f t="shared" si="0"/>
        <v>-8888</v>
      </c>
      <c r="AQ10" s="227">
        <f t="shared" si="0"/>
        <v>1E-3</v>
      </c>
      <c r="AR10" s="227">
        <f t="shared" si="0"/>
        <v>3.0000000000000001E-3</v>
      </c>
      <c r="AS10" s="227">
        <f t="shared" si="0"/>
        <v>1.4999999999999999E-2</v>
      </c>
      <c r="AT10" s="227">
        <f t="shared" si="0"/>
        <v>-8888</v>
      </c>
      <c r="AU10" s="227">
        <f t="shared" ref="AU10:BJ10" si="1">AVERAGE(AU8:AU9)</f>
        <v>-8888</v>
      </c>
      <c r="AV10" s="227">
        <f t="shared" si="1"/>
        <v>0.33650000000000002</v>
      </c>
      <c r="AW10" s="227">
        <f t="shared" si="1"/>
        <v>0.125</v>
      </c>
      <c r="AX10" s="227">
        <f t="shared" si="1"/>
        <v>0.18</v>
      </c>
      <c r="AY10" s="227">
        <f t="shared" si="1"/>
        <v>0.51649999999999996</v>
      </c>
      <c r="AZ10" s="227">
        <f t="shared" si="1"/>
        <v>0.30499999999999999</v>
      </c>
      <c r="BA10" s="227">
        <f t="shared" si="1"/>
        <v>0.36399999999999999</v>
      </c>
      <c r="BB10" s="227">
        <f t="shared" si="1"/>
        <v>0.64149999999999996</v>
      </c>
      <c r="BC10" s="227">
        <f t="shared" si="1"/>
        <v>0.184</v>
      </c>
      <c r="BD10" s="229">
        <f t="shared" si="1"/>
        <v>1.31</v>
      </c>
      <c r="BE10" s="229">
        <f t="shared" si="1"/>
        <v>0.59</v>
      </c>
      <c r="BF10" s="229">
        <f t="shared" si="1"/>
        <v>0.41</v>
      </c>
      <c r="BG10" s="229">
        <f t="shared" si="1"/>
        <v>1.1000000000000001</v>
      </c>
      <c r="BH10" s="229">
        <f t="shared" si="1"/>
        <v>0.19500000000000001</v>
      </c>
      <c r="BI10" s="229">
        <f t="shared" si="1"/>
        <v>0.80500000000000005</v>
      </c>
      <c r="BJ10" s="229">
        <f t="shared" si="1"/>
        <v>0.43</v>
      </c>
      <c r="BK10" s="230"/>
      <c r="BL10" s="230"/>
    </row>
    <row r="11" spans="1:64" x14ac:dyDescent="0.15">
      <c r="A11" s="231"/>
      <c r="B11" s="232"/>
      <c r="C11" s="233"/>
      <c r="D11" s="233"/>
      <c r="E11" s="233"/>
      <c r="F11" s="233"/>
      <c r="G11" s="233"/>
      <c r="H11" s="233"/>
      <c r="I11" s="233"/>
      <c r="J11" s="233"/>
      <c r="K11" s="233"/>
      <c r="L11" s="233"/>
      <c r="M11" s="233"/>
      <c r="N11" s="233"/>
      <c r="O11" s="233"/>
      <c r="P11" s="233"/>
      <c r="Q11" s="233"/>
      <c r="R11" s="233"/>
      <c r="S11" s="233"/>
      <c r="T11" s="233"/>
      <c r="U11" s="233"/>
      <c r="V11" s="232">
        <f t="shared" ref="V11:AT11" si="2">ROUND(STDEV(V8:V9),3)</f>
        <v>1E-3</v>
      </c>
      <c r="W11" s="232">
        <f t="shared" si="2"/>
        <v>0</v>
      </c>
      <c r="X11" s="232">
        <f t="shared" si="2"/>
        <v>0</v>
      </c>
      <c r="Y11" s="232">
        <f t="shared" si="2"/>
        <v>0</v>
      </c>
      <c r="Z11" s="232">
        <f t="shared" si="2"/>
        <v>0</v>
      </c>
      <c r="AA11" s="232">
        <f t="shared" si="2"/>
        <v>0</v>
      </c>
      <c r="AB11" s="232">
        <f t="shared" si="2"/>
        <v>0</v>
      </c>
      <c r="AC11" s="232">
        <f t="shared" si="2"/>
        <v>0</v>
      </c>
      <c r="AD11" s="232">
        <f t="shared" si="2"/>
        <v>0</v>
      </c>
      <c r="AE11" s="232">
        <f t="shared" si="2"/>
        <v>0</v>
      </c>
      <c r="AF11" s="232">
        <f t="shared" si="2"/>
        <v>0</v>
      </c>
      <c r="AG11" s="232">
        <f t="shared" si="2"/>
        <v>0</v>
      </c>
      <c r="AH11" s="232">
        <f t="shared" si="2"/>
        <v>0</v>
      </c>
      <c r="AI11" s="232">
        <f t="shared" si="2"/>
        <v>0</v>
      </c>
      <c r="AJ11" s="232">
        <f t="shared" si="2"/>
        <v>1E-3</v>
      </c>
      <c r="AK11" s="232">
        <f t="shared" si="2"/>
        <v>0</v>
      </c>
      <c r="AL11" s="232">
        <f t="shared" si="2"/>
        <v>0</v>
      </c>
      <c r="AM11" s="232">
        <f t="shared" si="2"/>
        <v>1E-3</v>
      </c>
      <c r="AN11" s="232">
        <f t="shared" si="2"/>
        <v>1E-3</v>
      </c>
      <c r="AO11" s="232">
        <f t="shared" si="2"/>
        <v>0</v>
      </c>
      <c r="AP11" s="232">
        <f t="shared" si="2"/>
        <v>0</v>
      </c>
      <c r="AQ11" s="232">
        <f t="shared" si="2"/>
        <v>0</v>
      </c>
      <c r="AR11" s="232">
        <f t="shared" si="2"/>
        <v>0</v>
      </c>
      <c r="AS11" s="232">
        <f t="shared" si="2"/>
        <v>0</v>
      </c>
      <c r="AT11" s="232">
        <f t="shared" si="2"/>
        <v>0</v>
      </c>
      <c r="AU11" s="232">
        <f t="shared" ref="AU11:BJ11" si="3">STDEV(AU8:AU9)</f>
        <v>0</v>
      </c>
      <c r="AV11" s="234">
        <f t="shared" si="3"/>
        <v>7.0710678118654816E-4</v>
      </c>
      <c r="AW11" s="234">
        <f t="shared" si="3"/>
        <v>0</v>
      </c>
      <c r="AX11" s="234">
        <f t="shared" si="3"/>
        <v>0</v>
      </c>
      <c r="AY11" s="234">
        <f t="shared" si="3"/>
        <v>7.0710678118654816E-4</v>
      </c>
      <c r="AZ11" s="234">
        <f t="shared" si="3"/>
        <v>0</v>
      </c>
      <c r="BA11" s="234">
        <f t="shared" si="3"/>
        <v>0</v>
      </c>
      <c r="BB11" s="234">
        <f t="shared" si="3"/>
        <v>7.0710678118654816E-4</v>
      </c>
      <c r="BC11" s="234">
        <f t="shared" si="3"/>
        <v>0</v>
      </c>
      <c r="BD11" s="234">
        <f t="shared" si="3"/>
        <v>0</v>
      </c>
      <c r="BE11" s="234">
        <f t="shared" si="3"/>
        <v>0</v>
      </c>
      <c r="BF11" s="234">
        <f t="shared" si="3"/>
        <v>0</v>
      </c>
      <c r="BG11" s="234">
        <f t="shared" si="3"/>
        <v>0</v>
      </c>
      <c r="BH11" s="234">
        <f t="shared" si="3"/>
        <v>7.0710678118654814E-3</v>
      </c>
      <c r="BI11" s="234">
        <f t="shared" si="3"/>
        <v>7.0710678118654814E-3</v>
      </c>
      <c r="BJ11" s="234">
        <f t="shared" si="3"/>
        <v>0</v>
      </c>
      <c r="BK11" s="235"/>
      <c r="BL11" s="235"/>
    </row>
    <row r="12" spans="1:64" x14ac:dyDescent="0.15">
      <c r="A12" s="236"/>
      <c r="B12" s="237"/>
      <c r="C12" s="237"/>
      <c r="D12" s="237"/>
      <c r="E12" s="237"/>
      <c r="F12" s="237"/>
      <c r="G12" s="237"/>
      <c r="H12" s="237"/>
      <c r="I12" s="237"/>
      <c r="J12" s="237"/>
      <c r="K12" s="237"/>
      <c r="L12" s="237"/>
      <c r="M12" s="237"/>
      <c r="N12" s="237"/>
      <c r="O12" s="237"/>
      <c r="P12" s="237"/>
      <c r="Q12" s="237"/>
      <c r="R12" s="237"/>
      <c r="S12" s="237"/>
      <c r="T12" s="237"/>
      <c r="U12" s="237"/>
      <c r="V12" s="238">
        <f t="shared" ref="V12:BJ12" si="4">ROUND((V11/V10),4)</f>
        <v>3.5999999999999999E-3</v>
      </c>
      <c r="W12" s="238">
        <f t="shared" si="4"/>
        <v>0</v>
      </c>
      <c r="X12" s="238">
        <f t="shared" si="4"/>
        <v>0</v>
      </c>
      <c r="Y12" s="238">
        <f t="shared" si="4"/>
        <v>0</v>
      </c>
      <c r="Z12" s="238">
        <f t="shared" si="4"/>
        <v>0</v>
      </c>
      <c r="AA12" s="238">
        <f t="shared" si="4"/>
        <v>0</v>
      </c>
      <c r="AB12" s="238">
        <f t="shared" si="4"/>
        <v>0</v>
      </c>
      <c r="AC12" s="238">
        <f t="shared" si="4"/>
        <v>0</v>
      </c>
      <c r="AD12" s="238">
        <f t="shared" si="4"/>
        <v>0</v>
      </c>
      <c r="AE12" s="238">
        <f t="shared" si="4"/>
        <v>0</v>
      </c>
      <c r="AF12" s="238">
        <f t="shared" si="4"/>
        <v>0</v>
      </c>
      <c r="AG12" s="238">
        <f t="shared" si="4"/>
        <v>0</v>
      </c>
      <c r="AH12" s="238">
        <f t="shared" si="4"/>
        <v>0</v>
      </c>
      <c r="AI12" s="238">
        <f t="shared" si="4"/>
        <v>0</v>
      </c>
      <c r="AJ12" s="238">
        <f t="shared" si="4"/>
        <v>1.09E-2</v>
      </c>
      <c r="AK12" s="238">
        <f t="shared" si="4"/>
        <v>0</v>
      </c>
      <c r="AL12" s="238">
        <f t="shared" si="4"/>
        <v>0</v>
      </c>
      <c r="AM12" s="238">
        <f t="shared" si="4"/>
        <v>1.9599999999999999E-2</v>
      </c>
      <c r="AN12" s="238">
        <f t="shared" si="4"/>
        <v>0.1111</v>
      </c>
      <c r="AO12" s="238">
        <f t="shared" si="4"/>
        <v>0</v>
      </c>
      <c r="AP12" s="238">
        <f t="shared" si="4"/>
        <v>0</v>
      </c>
      <c r="AQ12" s="238">
        <f t="shared" si="4"/>
        <v>0</v>
      </c>
      <c r="AR12" s="238">
        <f t="shared" si="4"/>
        <v>0</v>
      </c>
      <c r="AS12" s="238">
        <f t="shared" si="4"/>
        <v>0</v>
      </c>
      <c r="AT12" s="238">
        <f t="shared" si="4"/>
        <v>0</v>
      </c>
      <c r="AU12" s="238">
        <f t="shared" si="4"/>
        <v>0</v>
      </c>
      <c r="AV12" s="238">
        <f t="shared" si="4"/>
        <v>2.0999999999999999E-3</v>
      </c>
      <c r="AW12" s="238">
        <f t="shared" si="4"/>
        <v>0</v>
      </c>
      <c r="AX12" s="238">
        <f t="shared" si="4"/>
        <v>0</v>
      </c>
      <c r="AY12" s="238">
        <f t="shared" si="4"/>
        <v>1.4E-3</v>
      </c>
      <c r="AZ12" s="238">
        <f t="shared" si="4"/>
        <v>0</v>
      </c>
      <c r="BA12" s="238">
        <f t="shared" si="4"/>
        <v>0</v>
      </c>
      <c r="BB12" s="238">
        <f t="shared" si="4"/>
        <v>1.1000000000000001E-3</v>
      </c>
      <c r="BC12" s="238">
        <f t="shared" si="4"/>
        <v>0</v>
      </c>
      <c r="BD12" s="238">
        <f t="shared" si="4"/>
        <v>0</v>
      </c>
      <c r="BE12" s="238">
        <f t="shared" si="4"/>
        <v>0</v>
      </c>
      <c r="BF12" s="238">
        <f t="shared" si="4"/>
        <v>0</v>
      </c>
      <c r="BG12" s="238">
        <f t="shared" si="4"/>
        <v>0</v>
      </c>
      <c r="BH12" s="238">
        <f t="shared" si="4"/>
        <v>3.6299999999999999E-2</v>
      </c>
      <c r="BI12" s="238">
        <f t="shared" si="4"/>
        <v>8.8000000000000005E-3</v>
      </c>
      <c r="BJ12" s="238">
        <f t="shared" si="4"/>
        <v>0</v>
      </c>
      <c r="BK12" s="239">
        <f>V12</f>
        <v>3.5999999999999999E-3</v>
      </c>
      <c r="BL12" s="239">
        <f t="array" ref="BL12">AVERAGE(IF(V12:AG12&gt;-0.001,V12:AG12,""))</f>
        <v>2.9999999999999997E-4</v>
      </c>
    </row>
  </sheetData>
  <conditionalFormatting sqref="AU12">
    <cfRule type="expression" dxfId="77" priority="1" stopIfTrue="1">
      <formula>ABS((AU9-AU8))&lt;0.0011</formula>
    </cfRule>
    <cfRule type="cellIs" dxfId="76" priority="2" operator="greaterThan">
      <formula>0.1</formula>
    </cfRule>
    <cfRule type="cellIs" dxfId="75" priority="3" operator="lessThan">
      <formula>0</formula>
    </cfRule>
  </conditionalFormatting>
  <conditionalFormatting sqref="AT12">
    <cfRule type="expression" dxfId="74" priority="76" stopIfTrue="1">
      <formula>ABS((AT9-AT8))&lt;0.0011</formula>
    </cfRule>
    <cfRule type="cellIs" dxfId="73" priority="77" operator="greaterThan">
      <formula>0.1</formula>
    </cfRule>
    <cfRule type="cellIs" dxfId="72" priority="78" operator="lessThan">
      <formula>0</formula>
    </cfRule>
  </conditionalFormatting>
  <conditionalFormatting sqref="V12">
    <cfRule type="expression" dxfId="71" priority="73" stopIfTrue="1">
      <formula>ABS((V9-V8))&lt;0.0011</formula>
    </cfRule>
    <cfRule type="cellIs" dxfId="70" priority="74" operator="greaterThan">
      <formula>0.1</formula>
    </cfRule>
    <cfRule type="cellIs" dxfId="69" priority="75" operator="lessThan">
      <formula>0</formula>
    </cfRule>
  </conditionalFormatting>
  <conditionalFormatting sqref="W12">
    <cfRule type="expression" dxfId="68" priority="70" stopIfTrue="1">
      <formula>ABS((W9-W8))&lt;0.0011</formula>
    </cfRule>
    <cfRule type="cellIs" dxfId="67" priority="71" operator="greaterThan">
      <formula>0.1</formula>
    </cfRule>
    <cfRule type="cellIs" dxfId="66" priority="72" operator="lessThan">
      <formula>0</formula>
    </cfRule>
  </conditionalFormatting>
  <conditionalFormatting sqref="X12">
    <cfRule type="expression" dxfId="65" priority="67" stopIfTrue="1">
      <formula>ABS((X9-X8))&lt;0.0011</formula>
    </cfRule>
    <cfRule type="cellIs" dxfId="64" priority="68" operator="greaterThan">
      <formula>0.1</formula>
    </cfRule>
    <cfRule type="cellIs" dxfId="63" priority="69" operator="lessThan">
      <formula>0</formula>
    </cfRule>
  </conditionalFormatting>
  <conditionalFormatting sqref="Y12">
    <cfRule type="expression" dxfId="62" priority="64" stopIfTrue="1">
      <formula>ABS((Y9-Y8))&lt;0.0011</formula>
    </cfRule>
    <cfRule type="cellIs" dxfId="61" priority="65" operator="greaterThan">
      <formula>0.1</formula>
    </cfRule>
    <cfRule type="cellIs" dxfId="60" priority="66" operator="lessThan">
      <formula>0</formula>
    </cfRule>
  </conditionalFormatting>
  <conditionalFormatting sqref="Z12">
    <cfRule type="expression" dxfId="59" priority="61" stopIfTrue="1">
      <formula>ABS((Z9-Z8))&lt;0.0011</formula>
    </cfRule>
    <cfRule type="cellIs" dxfId="58" priority="62" operator="greaterThan">
      <formula>0.1</formula>
    </cfRule>
    <cfRule type="cellIs" dxfId="57" priority="63" operator="lessThan">
      <formula>0</formula>
    </cfRule>
  </conditionalFormatting>
  <conditionalFormatting sqref="AA12">
    <cfRule type="expression" dxfId="56" priority="58" stopIfTrue="1">
      <formula>ABS((AA9-AA8))&lt;0.0011</formula>
    </cfRule>
    <cfRule type="cellIs" dxfId="55" priority="59" operator="greaterThan">
      <formula>0.1</formula>
    </cfRule>
    <cfRule type="cellIs" dxfId="54" priority="60" operator="lessThan">
      <formula>0</formula>
    </cfRule>
  </conditionalFormatting>
  <conditionalFormatting sqref="AB12">
    <cfRule type="expression" dxfId="53" priority="55" stopIfTrue="1">
      <formula>ABS((AB9-AB8))&lt;0.0011</formula>
    </cfRule>
    <cfRule type="cellIs" dxfId="52" priority="56" operator="greaterThan">
      <formula>0.1</formula>
    </cfRule>
    <cfRule type="cellIs" dxfId="51" priority="57" operator="lessThan">
      <formula>0</formula>
    </cfRule>
  </conditionalFormatting>
  <conditionalFormatting sqref="AC12">
    <cfRule type="expression" dxfId="50" priority="52" stopIfTrue="1">
      <formula>ABS((AC9-AC8))&lt;0.0011</formula>
    </cfRule>
    <cfRule type="cellIs" dxfId="49" priority="53" operator="greaterThan">
      <formula>0.1</formula>
    </cfRule>
    <cfRule type="cellIs" dxfId="48" priority="54" operator="lessThan">
      <formula>0</formula>
    </cfRule>
  </conditionalFormatting>
  <conditionalFormatting sqref="AD12">
    <cfRule type="expression" dxfId="47" priority="49" stopIfTrue="1">
      <formula>ABS((AD9-AD8))&lt;0.0011</formula>
    </cfRule>
    <cfRule type="cellIs" dxfId="46" priority="50" operator="greaterThan">
      <formula>0.1</formula>
    </cfRule>
    <cfRule type="cellIs" dxfId="45" priority="51" operator="lessThan">
      <formula>0</formula>
    </cfRule>
  </conditionalFormatting>
  <conditionalFormatting sqref="AE12">
    <cfRule type="expression" dxfId="44" priority="46" stopIfTrue="1">
      <formula>ABS((AE9-AE8))&lt;0.0011</formula>
    </cfRule>
    <cfRule type="cellIs" dxfId="43" priority="47" operator="greaterThan">
      <formula>0.1</formula>
    </cfRule>
    <cfRule type="cellIs" dxfId="42" priority="48" operator="lessThan">
      <formula>0</formula>
    </cfRule>
  </conditionalFormatting>
  <conditionalFormatting sqref="AF12">
    <cfRule type="expression" dxfId="41" priority="43" stopIfTrue="1">
      <formula>ABS((AF9-AF8))&lt;0.0011</formula>
    </cfRule>
    <cfRule type="cellIs" dxfId="40" priority="44" operator="greaterThan">
      <formula>0.1</formula>
    </cfRule>
    <cfRule type="cellIs" dxfId="39" priority="45" operator="lessThan">
      <formula>0</formula>
    </cfRule>
  </conditionalFormatting>
  <conditionalFormatting sqref="AG12">
    <cfRule type="expression" dxfId="38" priority="40" stopIfTrue="1">
      <formula>ABS((AG9-AG8))&lt;0.0011</formula>
    </cfRule>
    <cfRule type="cellIs" dxfId="37" priority="41" operator="greaterThan">
      <formula>0.1</formula>
    </cfRule>
    <cfRule type="cellIs" dxfId="36" priority="42" operator="lessThan">
      <formula>0</formula>
    </cfRule>
  </conditionalFormatting>
  <conditionalFormatting sqref="AH12">
    <cfRule type="expression" dxfId="35" priority="37" stopIfTrue="1">
      <formula>ABS((AH9-AH8))&lt;0.0011</formula>
    </cfRule>
    <cfRule type="cellIs" dxfId="34" priority="38" operator="greaterThan">
      <formula>0.1</formula>
    </cfRule>
    <cfRule type="cellIs" dxfId="33" priority="39" operator="lessThan">
      <formula>0</formula>
    </cfRule>
  </conditionalFormatting>
  <conditionalFormatting sqref="AI12">
    <cfRule type="expression" dxfId="32" priority="34" stopIfTrue="1">
      <formula>ABS((AI9-AI8))&lt;0.0011</formula>
    </cfRule>
    <cfRule type="cellIs" dxfId="31" priority="35" operator="greaterThan">
      <formula>0.1</formula>
    </cfRule>
    <cfRule type="cellIs" dxfId="30" priority="36" operator="lessThan">
      <formula>0</formula>
    </cfRule>
  </conditionalFormatting>
  <conditionalFormatting sqref="AJ12">
    <cfRule type="expression" dxfId="29" priority="31" stopIfTrue="1">
      <formula>ABS((AJ9-AJ8))&lt;0.0011</formula>
    </cfRule>
    <cfRule type="cellIs" dxfId="28" priority="32" operator="greaterThan">
      <formula>0.15</formula>
    </cfRule>
    <cfRule type="cellIs" dxfId="27" priority="33" operator="lessThan">
      <formula>0</formula>
    </cfRule>
  </conditionalFormatting>
  <conditionalFormatting sqref="AR12">
    <cfRule type="expression" dxfId="26" priority="28" stopIfTrue="1">
      <formula>ABS((AR9-AR8))&lt;0.0011</formula>
    </cfRule>
    <cfRule type="cellIs" dxfId="25" priority="29" operator="greaterThan">
      <formula>0.15</formula>
    </cfRule>
    <cfRule type="cellIs" dxfId="24" priority="30" operator="lessThan">
      <formula>0</formula>
    </cfRule>
  </conditionalFormatting>
  <conditionalFormatting sqref="AS12">
    <cfRule type="expression" dxfId="23" priority="25" stopIfTrue="1">
      <formula>ABS((AS9-AS8))&lt;0.0011</formula>
    </cfRule>
    <cfRule type="cellIs" dxfId="22" priority="26" operator="greaterThan">
      <formula>0.15</formula>
    </cfRule>
    <cfRule type="cellIs" dxfId="21" priority="27" operator="lessThan">
      <formula>0</formula>
    </cfRule>
  </conditionalFormatting>
  <conditionalFormatting sqref="AK12">
    <cfRule type="expression" dxfId="20" priority="22" stopIfTrue="1">
      <formula>ABS((AK9-AK8))&lt;0.0011</formula>
    </cfRule>
    <cfRule type="cellIs" dxfId="19" priority="23" operator="greaterThan">
      <formula>0.1</formula>
    </cfRule>
    <cfRule type="cellIs" dxfId="18" priority="24" operator="lessThan">
      <formula>0</formula>
    </cfRule>
  </conditionalFormatting>
  <conditionalFormatting sqref="AL12">
    <cfRule type="expression" dxfId="17" priority="19" stopIfTrue="1">
      <formula>ABS((AL9-AL8))&lt;0.0011</formula>
    </cfRule>
    <cfRule type="cellIs" dxfId="16" priority="20" operator="greaterThan">
      <formula>0.1</formula>
    </cfRule>
    <cfRule type="cellIs" dxfId="15" priority="21" operator="lessThan">
      <formula>0</formula>
    </cfRule>
  </conditionalFormatting>
  <conditionalFormatting sqref="AM12">
    <cfRule type="expression" dxfId="14" priority="16" stopIfTrue="1">
      <formula>ABS((AM9-AM8))&lt;0.0011</formula>
    </cfRule>
    <cfRule type="cellIs" dxfId="13" priority="17" operator="greaterThan">
      <formula>0.1</formula>
    </cfRule>
    <cfRule type="cellIs" dxfId="12" priority="18" operator="lessThan">
      <formula>0</formula>
    </cfRule>
  </conditionalFormatting>
  <conditionalFormatting sqref="AN12">
    <cfRule type="expression" dxfId="11" priority="13" stopIfTrue="1">
      <formula>ABS((AN9-AN8))&lt;0.0011</formula>
    </cfRule>
    <cfRule type="cellIs" dxfId="10" priority="14" operator="greaterThan">
      <formula>0.1</formula>
    </cfRule>
    <cfRule type="cellIs" dxfId="9" priority="15" operator="lessThan">
      <formula>0</formula>
    </cfRule>
  </conditionalFormatting>
  <conditionalFormatting sqref="AO12">
    <cfRule type="expression" dxfId="8" priority="10" stopIfTrue="1">
      <formula>ABS((AO9-AO8))&lt;0.0011</formula>
    </cfRule>
    <cfRule type="cellIs" dxfId="7" priority="11" operator="greaterThan">
      <formula>0.1</formula>
    </cfRule>
    <cfRule type="cellIs" dxfId="6" priority="12" operator="lessThan">
      <formula>0</formula>
    </cfRule>
  </conditionalFormatting>
  <conditionalFormatting sqref="AP12">
    <cfRule type="expression" dxfId="5" priority="7" stopIfTrue="1">
      <formula>ABS((AP9-AP8))&lt;0.0011</formula>
    </cfRule>
    <cfRule type="cellIs" dxfId="4" priority="8" operator="greaterThan">
      <formula>0.1</formula>
    </cfRule>
    <cfRule type="cellIs" dxfId="3" priority="9" operator="lessThan">
      <formula>0</formula>
    </cfRule>
  </conditionalFormatting>
  <conditionalFormatting sqref="AQ12">
    <cfRule type="expression" dxfId="2" priority="4" stopIfTrue="1">
      <formula>ABS((AQ9-AQ8))&lt;0.0011</formula>
    </cfRule>
    <cfRule type="cellIs" dxfId="1" priority="5" operator="greaterThan">
      <formula>0.1</formula>
    </cfRule>
    <cfRule type="cellIs" dxfId="0" priority="6"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
  <sheetViews>
    <sheetView workbookViewId="0">
      <selection activeCell="E7" sqref="E7"/>
    </sheetView>
  </sheetViews>
  <sheetFormatPr baseColWidth="10" defaultColWidth="8.83203125" defaultRowHeight="13" x14ac:dyDescent="0.15"/>
  <sheetData>
    <row r="5" spans="4:4" ht="23" x14ac:dyDescent="0.25">
      <c r="D5" s="241" t="s">
        <v>424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workbookViewId="0"/>
  </sheetViews>
  <sheetFormatPr baseColWidth="10" defaultColWidth="9.1640625" defaultRowHeight="13" x14ac:dyDescent="0.15"/>
  <cols>
    <col min="1" max="1" width="17" style="11" customWidth="1"/>
    <col min="2" max="2" width="12" style="11" customWidth="1"/>
    <col min="3" max="3" width="11" style="24" customWidth="1"/>
    <col min="4" max="4" width="9.1640625" style="24"/>
    <col min="5" max="21" width="9.1640625" style="11"/>
    <col min="22" max="22" width="11" style="11" customWidth="1"/>
    <col min="23" max="16384" width="9.1640625" style="11"/>
  </cols>
  <sheetData>
    <row r="1" spans="1:28" s="15" customFormat="1" ht="14" customHeight="1" x14ac:dyDescent="0.15">
      <c r="A1" s="13" t="s">
        <v>22</v>
      </c>
      <c r="B1" s="14"/>
      <c r="C1" s="12"/>
      <c r="D1" s="12"/>
      <c r="E1" s="200"/>
      <c r="F1" s="146"/>
      <c r="G1" s="146"/>
      <c r="H1" s="146"/>
      <c r="I1" s="146"/>
      <c r="J1" s="146"/>
      <c r="K1" s="146"/>
      <c r="L1" s="146"/>
      <c r="M1" s="146"/>
      <c r="N1" s="146"/>
      <c r="O1" s="146"/>
      <c r="P1" s="146"/>
      <c r="Q1" s="146"/>
      <c r="R1" s="146"/>
      <c r="S1" s="146"/>
      <c r="T1" s="146"/>
      <c r="U1" s="146"/>
      <c r="V1" s="146"/>
      <c r="W1" s="146"/>
      <c r="X1" s="146"/>
      <c r="Y1" s="146"/>
      <c r="Z1" s="146"/>
      <c r="AA1" s="146"/>
      <c r="AB1" s="10"/>
    </row>
    <row r="2" spans="1:28" s="15" customFormat="1" ht="14" customHeight="1" x14ac:dyDescent="0.15">
      <c r="B2" s="14"/>
      <c r="C2" s="12"/>
      <c r="D2" s="12"/>
      <c r="E2" s="200"/>
      <c r="F2" s="7"/>
      <c r="G2" s="7"/>
      <c r="H2" s="7"/>
      <c r="I2" s="7"/>
      <c r="J2" s="7"/>
      <c r="K2" s="7"/>
      <c r="L2" s="7"/>
      <c r="M2" s="7"/>
      <c r="N2" s="7"/>
      <c r="O2" s="7"/>
      <c r="P2" s="7"/>
      <c r="Q2" s="7"/>
      <c r="R2" s="7"/>
      <c r="S2" s="7"/>
      <c r="T2" s="7"/>
      <c r="U2" s="7"/>
      <c r="V2" s="7"/>
      <c r="W2" s="7"/>
      <c r="X2" s="7"/>
      <c r="Y2" s="7"/>
      <c r="Z2" s="7"/>
      <c r="AA2" s="7"/>
      <c r="AB2" s="10"/>
    </row>
    <row r="3" spans="1:28" s="16" customFormat="1" ht="14" customHeight="1" x14ac:dyDescent="0.15">
      <c r="C3" s="17"/>
      <c r="D3" s="17"/>
      <c r="E3" s="18"/>
      <c r="F3" s="19" t="s">
        <v>2</v>
      </c>
      <c r="G3" s="19" t="s">
        <v>2</v>
      </c>
      <c r="H3" s="19" t="s">
        <v>2</v>
      </c>
      <c r="I3" s="19" t="s">
        <v>2</v>
      </c>
      <c r="J3" s="19" t="s">
        <v>2</v>
      </c>
      <c r="K3" s="19" t="s">
        <v>2</v>
      </c>
      <c r="L3" s="19" t="s">
        <v>2</v>
      </c>
      <c r="M3" s="19" t="s">
        <v>2</v>
      </c>
      <c r="N3" s="19" t="s">
        <v>2</v>
      </c>
      <c r="O3" s="19" t="s">
        <v>2</v>
      </c>
      <c r="P3" s="19" t="s">
        <v>2</v>
      </c>
      <c r="Q3" s="19" t="s">
        <v>2</v>
      </c>
      <c r="R3" s="19" t="s">
        <v>2</v>
      </c>
      <c r="S3" s="19" t="s">
        <v>2</v>
      </c>
      <c r="T3" s="19" t="s">
        <v>2</v>
      </c>
      <c r="U3" s="19" t="s">
        <v>2</v>
      </c>
      <c r="V3" s="19" t="s">
        <v>2</v>
      </c>
      <c r="W3" s="19" t="s">
        <v>2</v>
      </c>
      <c r="X3" s="20" t="s">
        <v>2</v>
      </c>
      <c r="Y3" s="20" t="s">
        <v>2</v>
      </c>
      <c r="Z3" s="19" t="s">
        <v>2</v>
      </c>
      <c r="AA3" s="19" t="s">
        <v>2</v>
      </c>
      <c r="AB3" s="19"/>
    </row>
    <row r="4" spans="1:28" s="16" customFormat="1" ht="39" x14ac:dyDescent="0.15">
      <c r="A4" s="17"/>
      <c r="B4" s="21"/>
      <c r="C4" s="21" t="s">
        <v>220</v>
      </c>
      <c r="D4" s="21" t="s">
        <v>3</v>
      </c>
      <c r="E4" s="21" t="s">
        <v>23</v>
      </c>
      <c r="F4" s="22" t="s">
        <v>6</v>
      </c>
      <c r="G4" s="8" t="s">
        <v>404</v>
      </c>
      <c r="H4" s="8" t="s">
        <v>19</v>
      </c>
      <c r="I4" s="8" t="s">
        <v>21</v>
      </c>
      <c r="J4" s="8" t="s">
        <v>4</v>
      </c>
      <c r="K4" s="8" t="s">
        <v>7</v>
      </c>
      <c r="L4" s="8" t="s">
        <v>5</v>
      </c>
      <c r="M4" s="21" t="s">
        <v>8</v>
      </c>
      <c r="N4" s="21" t="s">
        <v>9</v>
      </c>
      <c r="O4" s="21" t="s">
        <v>10</v>
      </c>
      <c r="P4" s="21" t="s">
        <v>11</v>
      </c>
      <c r="Q4" s="21" t="s">
        <v>12</v>
      </c>
      <c r="R4" s="21" t="s">
        <v>13</v>
      </c>
      <c r="S4" s="21" t="s">
        <v>14</v>
      </c>
      <c r="T4" s="21" t="s">
        <v>15</v>
      </c>
      <c r="U4" s="21" t="s">
        <v>16</v>
      </c>
      <c r="V4" s="21" t="s">
        <v>17</v>
      </c>
      <c r="W4" s="21" t="s">
        <v>24</v>
      </c>
      <c r="X4" s="23" t="s">
        <v>0</v>
      </c>
      <c r="Y4" s="23" t="s">
        <v>1</v>
      </c>
      <c r="Z4" s="21" t="s">
        <v>20</v>
      </c>
      <c r="AA4" s="21" t="s">
        <v>141</v>
      </c>
      <c r="AB4" s="21"/>
    </row>
    <row r="5" spans="1:28" x14ac:dyDescent="0.15">
      <c r="C5" s="135">
        <v>2.7455271395080931</v>
      </c>
      <c r="D5" s="24">
        <v>0.15</v>
      </c>
      <c r="E5" s="24">
        <v>1056</v>
      </c>
      <c r="F5" s="131">
        <v>1E-3</v>
      </c>
      <c r="G5" s="131">
        <v>8.0000000000000004E-4</v>
      </c>
      <c r="H5" s="131">
        <v>2.3999999999999998E-3</v>
      </c>
      <c r="I5" s="131">
        <v>4.1999999999999997E-3</v>
      </c>
      <c r="J5" s="131">
        <v>2.3999999999999998E-3</v>
      </c>
      <c r="K5" s="131">
        <v>1.6999999999999999E-3</v>
      </c>
      <c r="L5" s="131">
        <v>1.6000000000000001E-3</v>
      </c>
      <c r="M5" s="131">
        <v>1.6000000000000001E-3</v>
      </c>
      <c r="N5" s="131">
        <v>1.6999999999999999E-3</v>
      </c>
      <c r="O5" s="131">
        <v>1.2999999999999999E-3</v>
      </c>
      <c r="P5" s="131">
        <v>1.5E-3</v>
      </c>
      <c r="Q5" s="131">
        <v>1E-3</v>
      </c>
      <c r="R5" s="131">
        <v>8.9999999999999998E-4</v>
      </c>
      <c r="S5" s="131">
        <v>1.1000000000000001E-3</v>
      </c>
      <c r="T5" s="131">
        <v>1.1000000000000001E-3</v>
      </c>
      <c r="U5" s="131">
        <v>1.1000000000000001E-3</v>
      </c>
      <c r="V5" s="131">
        <v>1.1999999999999999E-3</v>
      </c>
      <c r="W5" s="131">
        <v>3.0999999999999999E-3</v>
      </c>
      <c r="X5" s="131">
        <v>3.3E-3</v>
      </c>
      <c r="Y5" s="131">
        <v>2.7000000000000001E-3</v>
      </c>
      <c r="Z5" s="131">
        <v>4.7000000000000002E-3</v>
      </c>
      <c r="AA5" s="131">
        <v>1E-3</v>
      </c>
      <c r="AB5" s="131"/>
    </row>
    <row r="6" spans="1:28" x14ac:dyDescent="0.15">
      <c r="C6" s="135">
        <v>2.7455271395080931</v>
      </c>
      <c r="D6" s="24">
        <v>0.15</v>
      </c>
      <c r="E6" s="9">
        <v>1059</v>
      </c>
      <c r="F6" s="131">
        <v>1E-3</v>
      </c>
      <c r="G6" s="131">
        <v>8.0000000000000004E-4</v>
      </c>
      <c r="H6" s="131">
        <v>2.3999999999999998E-3</v>
      </c>
      <c r="I6" s="131">
        <v>4.1999999999999997E-3</v>
      </c>
      <c r="J6" s="131">
        <v>2.3999999999999998E-3</v>
      </c>
      <c r="K6" s="131">
        <v>1.6999999999999999E-3</v>
      </c>
      <c r="L6" s="131">
        <v>1.6000000000000001E-3</v>
      </c>
      <c r="M6" s="131">
        <v>1.6000000000000001E-3</v>
      </c>
      <c r="N6" s="131">
        <v>1.6999999999999999E-3</v>
      </c>
      <c r="O6" s="131">
        <v>1.2999999999999999E-3</v>
      </c>
      <c r="P6" s="131">
        <v>1.5E-3</v>
      </c>
      <c r="Q6" s="131">
        <v>1E-3</v>
      </c>
      <c r="R6" s="131">
        <v>8.9999999999999998E-4</v>
      </c>
      <c r="S6" s="131">
        <v>1.1000000000000001E-3</v>
      </c>
      <c r="T6" s="131">
        <v>1.1000000000000001E-3</v>
      </c>
      <c r="U6" s="131">
        <v>1.1000000000000001E-3</v>
      </c>
      <c r="V6" s="131">
        <v>1.1999999999999999E-3</v>
      </c>
      <c r="W6" s="131">
        <v>3.0999999999999999E-3</v>
      </c>
      <c r="X6" s="131">
        <v>3.3E-3</v>
      </c>
      <c r="Y6" s="131">
        <v>2.7000000000000001E-3</v>
      </c>
      <c r="Z6" s="131">
        <v>4.7000000000000002E-3</v>
      </c>
      <c r="AA6" s="131">
        <v>1E-3</v>
      </c>
      <c r="AB6" s="131"/>
    </row>
    <row r="7" spans="1:28" x14ac:dyDescent="0.15">
      <c r="C7" s="135">
        <v>2.7455271395080931</v>
      </c>
      <c r="D7" s="24">
        <v>0.15</v>
      </c>
      <c r="E7" s="9">
        <v>1060</v>
      </c>
      <c r="F7" s="131">
        <v>1E-3</v>
      </c>
      <c r="G7" s="131">
        <v>8.0000000000000004E-4</v>
      </c>
      <c r="H7" s="131">
        <v>2.3999999999999998E-3</v>
      </c>
      <c r="I7" s="131">
        <v>4.1999999999999997E-3</v>
      </c>
      <c r="J7" s="131">
        <v>2.3999999999999998E-3</v>
      </c>
      <c r="K7" s="131">
        <v>1.6999999999999999E-3</v>
      </c>
      <c r="L7" s="131">
        <v>1.6000000000000001E-3</v>
      </c>
      <c r="M7" s="131">
        <v>1.6000000000000001E-3</v>
      </c>
      <c r="N7" s="131">
        <v>1.6999999999999999E-3</v>
      </c>
      <c r="O7" s="131">
        <v>1.2999999999999999E-3</v>
      </c>
      <c r="P7" s="131">
        <v>1.5E-3</v>
      </c>
      <c r="Q7" s="131">
        <v>1E-3</v>
      </c>
      <c r="R7" s="131">
        <v>8.9999999999999998E-4</v>
      </c>
      <c r="S7" s="131">
        <v>1.1000000000000001E-3</v>
      </c>
      <c r="T7" s="131">
        <v>1.1000000000000001E-3</v>
      </c>
      <c r="U7" s="131">
        <v>1.1000000000000001E-3</v>
      </c>
      <c r="V7" s="131">
        <v>1.1999999999999999E-3</v>
      </c>
      <c r="W7" s="131">
        <v>3.0999999999999999E-3</v>
      </c>
      <c r="X7" s="131">
        <v>3.3E-3</v>
      </c>
      <c r="Y7" s="131">
        <v>2.7000000000000001E-3</v>
      </c>
      <c r="Z7" s="131">
        <v>4.7000000000000002E-3</v>
      </c>
      <c r="AA7" s="131">
        <v>1E-3</v>
      </c>
      <c r="AB7" s="131"/>
    </row>
    <row r="8" spans="1:28" x14ac:dyDescent="0.15">
      <c r="C8" s="135">
        <v>2.7455271395080931</v>
      </c>
      <c r="D8" s="24">
        <v>0.15</v>
      </c>
      <c r="E8" s="9">
        <v>1074</v>
      </c>
      <c r="F8" s="131">
        <v>1E-3</v>
      </c>
      <c r="G8" s="131">
        <v>8.0000000000000004E-4</v>
      </c>
      <c r="H8" s="131">
        <v>2.3999999999999998E-3</v>
      </c>
      <c r="I8" s="131">
        <v>4.1000000000000003E-3</v>
      </c>
      <c r="J8" s="131">
        <v>2.3E-3</v>
      </c>
      <c r="K8" s="131">
        <v>1.6999999999999999E-3</v>
      </c>
      <c r="L8" s="131">
        <v>1.5E-3</v>
      </c>
      <c r="M8" s="131">
        <v>1.5E-3</v>
      </c>
      <c r="N8" s="131">
        <v>1.6000000000000001E-3</v>
      </c>
      <c r="O8" s="131">
        <v>1.1999999999999999E-3</v>
      </c>
      <c r="P8" s="131">
        <v>1.5E-3</v>
      </c>
      <c r="Q8" s="131">
        <v>1E-3</v>
      </c>
      <c r="R8" s="131">
        <v>8.9999999999999998E-4</v>
      </c>
      <c r="S8" s="131">
        <v>1.1000000000000001E-3</v>
      </c>
      <c r="T8" s="131">
        <v>1.1000000000000001E-3</v>
      </c>
      <c r="U8" s="131">
        <v>1.1000000000000001E-3</v>
      </c>
      <c r="V8" s="131">
        <v>1.1999999999999999E-3</v>
      </c>
      <c r="W8" s="131">
        <v>3.0000000000000001E-3</v>
      </c>
      <c r="X8" s="131">
        <v>3.2000000000000002E-3</v>
      </c>
      <c r="Y8" s="131">
        <v>2.7000000000000001E-3</v>
      </c>
      <c r="Z8" s="131">
        <v>4.5999999999999999E-3</v>
      </c>
      <c r="AA8" s="131">
        <v>1E-3</v>
      </c>
      <c r="AB8" s="131"/>
    </row>
    <row r="9" spans="1:28" x14ac:dyDescent="0.15">
      <c r="E9" s="9"/>
      <c r="F9" s="131"/>
      <c r="G9" s="131"/>
      <c r="H9" s="131"/>
      <c r="I9" s="131"/>
      <c r="J9" s="131"/>
      <c r="K9" s="131"/>
      <c r="L9" s="131"/>
      <c r="M9" s="131"/>
      <c r="N9" s="131"/>
      <c r="O9" s="131"/>
      <c r="P9" s="131"/>
      <c r="Q9" s="131"/>
      <c r="R9" s="131"/>
      <c r="S9" s="131"/>
      <c r="T9" s="131"/>
      <c r="U9" s="131"/>
      <c r="V9" s="131"/>
      <c r="W9" s="131"/>
      <c r="X9" s="131"/>
      <c r="Y9" s="131"/>
      <c r="Z9" s="131"/>
      <c r="AA9" s="131"/>
      <c r="AB9" s="131"/>
    </row>
    <row r="10" spans="1:28" x14ac:dyDescent="0.15">
      <c r="E10" s="9"/>
      <c r="F10" s="131"/>
      <c r="G10" s="131"/>
      <c r="H10" s="131"/>
      <c r="I10" s="131"/>
      <c r="J10" s="131"/>
      <c r="K10" s="131"/>
      <c r="L10" s="131"/>
      <c r="M10" s="131"/>
      <c r="N10" s="131"/>
      <c r="O10" s="131"/>
      <c r="P10" s="131"/>
      <c r="Q10" s="131"/>
      <c r="R10" s="131"/>
      <c r="S10" s="131"/>
      <c r="T10" s="131"/>
      <c r="U10" s="131"/>
      <c r="V10" s="131"/>
      <c r="W10" s="131"/>
      <c r="X10" s="131"/>
      <c r="Y10" s="131"/>
      <c r="Z10" s="131"/>
      <c r="AA10" s="131"/>
      <c r="AB10" s="131"/>
    </row>
    <row r="11" spans="1:28" x14ac:dyDescent="0.15">
      <c r="G11"/>
    </row>
    <row r="12" spans="1:28" x14ac:dyDescent="0.15">
      <c r="G12"/>
    </row>
    <row r="13" spans="1:28" x14ac:dyDescent="0.15">
      <c r="G13"/>
    </row>
    <row r="14" spans="1:28" x14ac:dyDescent="0.15">
      <c r="G14"/>
    </row>
    <row r="15" spans="1:28" x14ac:dyDescent="0.15">
      <c r="G15"/>
    </row>
    <row r="16" spans="1:28" x14ac:dyDescent="0.15">
      <c r="G16"/>
    </row>
    <row r="17" spans="7:7" x14ac:dyDescent="0.15">
      <c r="G17"/>
    </row>
    <row r="18" spans="7:7" x14ac:dyDescent="0.15">
      <c r="G18"/>
    </row>
    <row r="19" spans="7:7" x14ac:dyDescent="0.15">
      <c r="G19"/>
    </row>
    <row r="20" spans="7:7" x14ac:dyDescent="0.15">
      <c r="G20"/>
    </row>
    <row r="21" spans="7:7" x14ac:dyDescent="0.15">
      <c r="G21"/>
    </row>
    <row r="22" spans="7:7" x14ac:dyDescent="0.15">
      <c r="G22"/>
    </row>
    <row r="23" spans="7:7" x14ac:dyDescent="0.15">
      <c r="G23"/>
    </row>
    <row r="24" spans="7:7" x14ac:dyDescent="0.15">
      <c r="G24"/>
    </row>
    <row r="25" spans="7:7" x14ac:dyDescent="0.15">
      <c r="G25"/>
    </row>
    <row r="26" spans="7:7" x14ac:dyDescent="0.15">
      <c r="G26"/>
    </row>
    <row r="27" spans="7:7" x14ac:dyDescent="0.15">
      <c r="G27"/>
    </row>
    <row r="28" spans="7:7" x14ac:dyDescent="0.15">
      <c r="G28"/>
    </row>
    <row r="29" spans="7:7" x14ac:dyDescent="0.15">
      <c r="G29"/>
    </row>
    <row r="30" spans="7:7" x14ac:dyDescent="0.15">
      <c r="G30"/>
    </row>
    <row r="31" spans="7:7" x14ac:dyDescent="0.15">
      <c r="G31"/>
    </row>
  </sheetData>
  <dataConsolidate/>
  <phoneticPr fontId="3"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8"/>
  <sheetViews>
    <sheetView workbookViewId="0"/>
  </sheetViews>
  <sheetFormatPr baseColWidth="10" defaultColWidth="11.5" defaultRowHeight="13" x14ac:dyDescent="0.15"/>
  <cols>
    <col min="1" max="2" width="11.5" style="2" customWidth="1"/>
    <col min="3" max="3" width="20" style="2" customWidth="1"/>
    <col min="4" max="4" width="43.1640625" style="2" customWidth="1"/>
    <col min="5" max="5" width="15.5" style="2" customWidth="1"/>
    <col min="6" max="9" width="11.5" style="2" customWidth="1"/>
    <col min="10" max="10" width="11.5" style="26" customWidth="1"/>
    <col min="11" max="11" width="11.5" style="2" customWidth="1"/>
    <col min="12" max="12" width="13" style="2" customWidth="1"/>
    <col min="13" max="16" width="11.5" style="2" customWidth="1"/>
    <col min="17" max="17" width="14.5" style="2" customWidth="1"/>
    <col min="18" max="24" width="11.5" style="2" customWidth="1"/>
  </cols>
  <sheetData>
    <row r="1" spans="1:24" x14ac:dyDescent="0.15">
      <c r="A1" s="136" t="s">
        <v>224</v>
      </c>
    </row>
    <row r="2" spans="1:24" ht="14" x14ac:dyDescent="0.2">
      <c r="A2" s="136" t="s">
        <v>225</v>
      </c>
      <c r="J2" s="147" t="s">
        <v>226</v>
      </c>
      <c r="K2" s="148"/>
      <c r="L2" s="148"/>
      <c r="M2" s="148"/>
      <c r="N2" s="149"/>
    </row>
    <row r="3" spans="1:24" ht="14" x14ac:dyDescent="0.2">
      <c r="A3" s="136"/>
      <c r="J3" s="147" t="s">
        <v>227</v>
      </c>
      <c r="K3" s="148"/>
      <c r="L3" s="148"/>
      <c r="M3" s="148"/>
      <c r="N3" s="150"/>
    </row>
    <row r="4" spans="1:24" s="155" customFormat="1" ht="14" x14ac:dyDescent="0.2">
      <c r="A4" s="151" t="s">
        <v>228</v>
      </c>
      <c r="B4" s="152"/>
      <c r="C4" s="153">
        <v>42846</v>
      </c>
      <c r="D4" s="151" t="s">
        <v>229</v>
      </c>
      <c r="E4" s="154"/>
      <c r="F4" s="154"/>
      <c r="G4" s="154"/>
      <c r="H4" s="154"/>
      <c r="J4" s="156" t="s">
        <v>230</v>
      </c>
      <c r="K4" s="157"/>
      <c r="L4" s="157"/>
      <c r="M4" s="158"/>
      <c r="N4" s="149"/>
      <c r="O4" s="154"/>
      <c r="P4" s="154"/>
      <c r="Q4" s="154"/>
      <c r="R4" s="154"/>
      <c r="S4" s="154"/>
      <c r="T4" s="154"/>
      <c r="U4" s="154"/>
      <c r="V4" s="154"/>
      <c r="W4" s="154"/>
      <c r="X4" s="154"/>
    </row>
    <row r="6" spans="1:24" ht="19" x14ac:dyDescent="0.25">
      <c r="A6" s="137" t="s">
        <v>231</v>
      </c>
      <c r="M6" s="3"/>
      <c r="Q6" s="25"/>
      <c r="R6" s="27"/>
      <c r="S6" s="27"/>
    </row>
    <row r="7" spans="1:24" ht="16.5" customHeight="1" x14ac:dyDescent="0.2">
      <c r="A7" s="28" t="s">
        <v>232</v>
      </c>
      <c r="M7" s="3"/>
    </row>
    <row r="8" spans="1:24" ht="16.5" customHeight="1" x14ac:dyDescent="0.2">
      <c r="A8" s="28"/>
      <c r="B8" s="136" t="s">
        <v>233</v>
      </c>
      <c r="M8" s="3"/>
    </row>
    <row r="9" spans="1:24" ht="16.5" customHeight="1" x14ac:dyDescent="0.2">
      <c r="A9" s="28"/>
      <c r="B9" s="136" t="s">
        <v>275</v>
      </c>
      <c r="M9" s="3"/>
    </row>
    <row r="10" spans="1:24" ht="16.5" customHeight="1" x14ac:dyDescent="0.2">
      <c r="A10" s="28" t="s">
        <v>276</v>
      </c>
      <c r="M10" s="183" t="s">
        <v>399</v>
      </c>
      <c r="Q10" s="25"/>
      <c r="R10" s="27"/>
      <c r="S10" s="27"/>
    </row>
    <row r="11" spans="1:24" s="29" customFormat="1" ht="20.25" customHeight="1" x14ac:dyDescent="0.2">
      <c r="A11" s="28" t="s">
        <v>234</v>
      </c>
      <c r="B11" s="30"/>
      <c r="C11" s="30"/>
      <c r="D11" s="30"/>
      <c r="E11" s="30"/>
      <c r="F11" s="30"/>
      <c r="G11" s="30"/>
      <c r="H11" s="30"/>
      <c r="I11" s="30"/>
      <c r="J11" s="32"/>
      <c r="K11" s="30"/>
      <c r="L11" s="30"/>
      <c r="M11" s="199"/>
      <c r="N11" s="30"/>
      <c r="O11" s="30"/>
      <c r="P11" s="30"/>
      <c r="Q11" s="31"/>
      <c r="R11" s="33"/>
      <c r="S11" s="33"/>
      <c r="T11" s="30"/>
      <c r="U11" s="30"/>
      <c r="V11" s="30"/>
      <c r="W11" s="30"/>
      <c r="X11" s="30"/>
    </row>
    <row r="12" spans="1:24" s="40" customFormat="1" ht="19.5" customHeight="1" x14ac:dyDescent="0.2">
      <c r="A12" s="34" t="s">
        <v>235</v>
      </c>
      <c r="B12" s="35"/>
      <c r="C12" s="35"/>
      <c r="D12" s="35"/>
      <c r="E12" s="35"/>
      <c r="F12" s="35"/>
      <c r="G12" s="35"/>
      <c r="H12" s="35"/>
      <c r="I12" s="35"/>
      <c r="J12" s="38"/>
      <c r="K12" s="35"/>
      <c r="L12" s="35"/>
      <c r="M12" s="36"/>
      <c r="N12" s="35"/>
      <c r="O12" s="35"/>
      <c r="P12" s="35"/>
      <c r="Q12" s="37"/>
      <c r="R12" s="39"/>
      <c r="S12" s="39"/>
      <c r="T12" s="35"/>
      <c r="U12" s="35"/>
      <c r="V12" s="35"/>
      <c r="W12" s="35"/>
      <c r="X12" s="35"/>
    </row>
    <row r="13" spans="1:24" s="40" customFormat="1" ht="19.5" customHeight="1" x14ac:dyDescent="0.2">
      <c r="A13" s="34" t="s">
        <v>236</v>
      </c>
      <c r="B13" s="35"/>
      <c r="C13" s="35"/>
      <c r="D13" s="35"/>
      <c r="E13" s="35"/>
      <c r="F13" s="35"/>
      <c r="G13" s="35"/>
      <c r="H13" s="35"/>
      <c r="I13" s="35"/>
      <c r="J13" s="38"/>
      <c r="K13" s="35"/>
      <c r="L13" s="35"/>
      <c r="M13" s="36"/>
      <c r="N13" s="35"/>
      <c r="O13" s="35"/>
      <c r="P13" s="35"/>
      <c r="Q13" s="37"/>
      <c r="R13" s="39"/>
      <c r="S13" s="39"/>
      <c r="T13" s="35"/>
      <c r="U13" s="35"/>
      <c r="V13" s="35"/>
      <c r="W13" s="35"/>
      <c r="X13" s="35"/>
    </row>
    <row r="14" spans="1:24" s="40" customFormat="1" ht="19.5" customHeight="1" x14ac:dyDescent="0.2">
      <c r="A14" s="35"/>
      <c r="B14" s="35"/>
      <c r="C14" s="35"/>
      <c r="D14" s="35"/>
      <c r="E14" s="35"/>
      <c r="F14" s="35"/>
      <c r="G14" s="35"/>
      <c r="H14" s="35"/>
      <c r="I14" s="35"/>
      <c r="J14" s="38"/>
      <c r="K14" s="35"/>
      <c r="L14" s="35"/>
      <c r="M14" s="36"/>
      <c r="N14" s="35"/>
      <c r="O14" s="35"/>
      <c r="P14" s="35"/>
      <c r="Q14" s="37"/>
      <c r="T14" s="35"/>
      <c r="U14" s="35"/>
      <c r="V14" s="35"/>
      <c r="W14" s="35"/>
      <c r="X14" s="35"/>
    </row>
    <row r="15" spans="1:24" s="45" customFormat="1" ht="19.5" customHeight="1" x14ac:dyDescent="0.2">
      <c r="D15" s="41"/>
      <c r="E15" s="41"/>
      <c r="F15" s="41"/>
      <c r="G15" s="41"/>
      <c r="H15" s="41"/>
      <c r="I15" s="41"/>
      <c r="J15" s="44"/>
      <c r="K15" s="41"/>
      <c r="L15" s="41"/>
      <c r="M15" s="42"/>
      <c r="N15" s="43"/>
      <c r="O15" s="43"/>
      <c r="Q15" s="159" t="s">
        <v>237</v>
      </c>
      <c r="R15" s="159" t="s">
        <v>238</v>
      </c>
      <c r="S15" s="159" t="s">
        <v>239</v>
      </c>
      <c r="T15" s="41"/>
      <c r="U15" s="41"/>
      <c r="V15" s="41"/>
      <c r="W15" s="41"/>
      <c r="X15" s="41"/>
    </row>
    <row r="16" spans="1:24" s="46" customFormat="1" ht="70" x14ac:dyDescent="0.15">
      <c r="C16" s="46" t="s">
        <v>240</v>
      </c>
      <c r="D16" s="46" t="s">
        <v>241</v>
      </c>
      <c r="E16" s="46" t="s">
        <v>242</v>
      </c>
      <c r="F16" s="46" t="s">
        <v>243</v>
      </c>
      <c r="J16" s="5"/>
      <c r="M16" s="4" t="s">
        <v>244</v>
      </c>
      <c r="N16" s="160" t="s">
        <v>245</v>
      </c>
      <c r="O16" s="4" t="s">
        <v>246</v>
      </c>
      <c r="P16" s="160" t="s">
        <v>247</v>
      </c>
      <c r="Q16" s="46" t="s">
        <v>248</v>
      </c>
      <c r="R16" s="161" t="s">
        <v>249</v>
      </c>
      <c r="S16" s="161" t="s">
        <v>249</v>
      </c>
      <c r="V16" s="6" t="s">
        <v>250</v>
      </c>
    </row>
    <row r="17" spans="1:24" s="47" customFormat="1" ht="70" x14ac:dyDescent="0.15">
      <c r="A17" s="162" t="s">
        <v>251</v>
      </c>
      <c r="B17" s="162" t="s">
        <v>252</v>
      </c>
      <c r="C17" s="47" t="s">
        <v>253</v>
      </c>
      <c r="D17" s="47" t="s">
        <v>254</v>
      </c>
      <c r="E17" s="47" t="s">
        <v>255</v>
      </c>
      <c r="F17" s="47" t="s">
        <v>256</v>
      </c>
      <c r="G17" s="47" t="s">
        <v>257</v>
      </c>
      <c r="H17" s="175" t="s">
        <v>258</v>
      </c>
      <c r="I17" s="188" t="s">
        <v>371</v>
      </c>
      <c r="J17" s="176" t="s">
        <v>259</v>
      </c>
      <c r="K17" s="175" t="s">
        <v>260</v>
      </c>
      <c r="L17" s="175" t="s">
        <v>261</v>
      </c>
      <c r="M17" s="163" t="s">
        <v>262</v>
      </c>
      <c r="N17" s="47" t="s">
        <v>263</v>
      </c>
      <c r="O17" s="47" t="s">
        <v>264</v>
      </c>
      <c r="P17" s="47" t="s">
        <v>265</v>
      </c>
      <c r="Q17" s="164" t="s">
        <v>266</v>
      </c>
      <c r="R17" s="165" t="s">
        <v>267</v>
      </c>
      <c r="S17" s="165" t="s">
        <v>268</v>
      </c>
      <c r="T17" s="47" t="s">
        <v>269</v>
      </c>
      <c r="U17" s="47" t="s">
        <v>270</v>
      </c>
      <c r="V17" s="47" t="s">
        <v>271</v>
      </c>
      <c r="W17" s="175" t="s">
        <v>400</v>
      </c>
      <c r="X17" s="47" t="s">
        <v>272</v>
      </c>
    </row>
    <row r="18" spans="1:24" s="48" customFormat="1" ht="14" x14ac:dyDescent="0.2">
      <c r="A18" s="190" t="s">
        <v>286</v>
      </c>
      <c r="B18" s="174" t="s">
        <v>286</v>
      </c>
      <c r="C18" s="171" t="s">
        <v>329</v>
      </c>
      <c r="D18" s="171" t="s">
        <v>330</v>
      </c>
      <c r="E18" s="172" t="s">
        <v>331</v>
      </c>
      <c r="F18" s="195">
        <v>-9999</v>
      </c>
      <c r="G18" s="2">
        <v>1056</v>
      </c>
      <c r="H18" s="2">
        <v>1</v>
      </c>
      <c r="I18" s="187">
        <v>21</v>
      </c>
      <c r="J18" s="2">
        <v>75</v>
      </c>
      <c r="K18" s="171">
        <v>4397</v>
      </c>
      <c r="L18" s="171" t="s">
        <v>372</v>
      </c>
      <c r="M18" s="178">
        <v>2016</v>
      </c>
      <c r="N18" s="171">
        <v>12</v>
      </c>
      <c r="O18" s="171">
        <v>27</v>
      </c>
      <c r="P18" s="185">
        <v>362</v>
      </c>
      <c r="Q18" s="179">
        <v>1229</v>
      </c>
      <c r="R18" s="180" t="s">
        <v>374</v>
      </c>
      <c r="S18" s="180" t="s">
        <v>375</v>
      </c>
      <c r="T18" s="171" t="s">
        <v>273</v>
      </c>
      <c r="U18" s="171" t="s">
        <v>274</v>
      </c>
      <c r="V18" s="171" t="s">
        <v>376</v>
      </c>
      <c r="W18" s="2">
        <v>2</v>
      </c>
      <c r="X18" s="166"/>
    </row>
    <row r="19" spans="1:24" ht="14" x14ac:dyDescent="0.2">
      <c r="A19" s="190" t="s">
        <v>287</v>
      </c>
      <c r="B19" s="174" t="s">
        <v>287</v>
      </c>
      <c r="C19" s="171" t="s">
        <v>329</v>
      </c>
      <c r="D19" s="189" t="s">
        <v>332</v>
      </c>
      <c r="E19" s="172" t="s">
        <v>331</v>
      </c>
      <c r="F19" s="195">
        <v>-9999</v>
      </c>
      <c r="G19" s="2">
        <v>1059</v>
      </c>
      <c r="H19" s="2">
        <v>1</v>
      </c>
      <c r="I19" s="187">
        <v>21</v>
      </c>
      <c r="J19" s="2">
        <v>75</v>
      </c>
      <c r="K19" s="177">
        <v>4397</v>
      </c>
      <c r="L19" s="171" t="s">
        <v>372</v>
      </c>
      <c r="M19" s="178">
        <v>2016</v>
      </c>
      <c r="N19" s="177">
        <v>12</v>
      </c>
      <c r="O19" s="177">
        <v>27</v>
      </c>
      <c r="P19" s="185">
        <v>362</v>
      </c>
      <c r="Q19" s="181">
        <v>1229</v>
      </c>
      <c r="R19" s="182" t="s">
        <v>374</v>
      </c>
      <c r="S19" s="182" t="s">
        <v>375</v>
      </c>
      <c r="T19" s="171" t="s">
        <v>273</v>
      </c>
      <c r="U19" s="171" t="s">
        <v>274</v>
      </c>
      <c r="V19" s="171" t="s">
        <v>376</v>
      </c>
      <c r="W19" s="2">
        <v>4</v>
      </c>
    </row>
    <row r="20" spans="1:24" ht="14" x14ac:dyDescent="0.2">
      <c r="A20" s="190" t="s">
        <v>288</v>
      </c>
      <c r="B20" s="174" t="s">
        <v>288</v>
      </c>
      <c r="C20" s="171" t="s">
        <v>329</v>
      </c>
      <c r="D20" s="171" t="s">
        <v>333</v>
      </c>
      <c r="E20" s="172" t="s">
        <v>331</v>
      </c>
      <c r="F20" s="195">
        <v>-9999</v>
      </c>
      <c r="G20" s="2">
        <v>1056</v>
      </c>
      <c r="H20" s="2">
        <v>1</v>
      </c>
      <c r="I20" s="187">
        <v>24</v>
      </c>
      <c r="J20" s="2">
        <v>3</v>
      </c>
      <c r="K20" s="177">
        <v>4397</v>
      </c>
      <c r="L20" s="171" t="s">
        <v>372</v>
      </c>
      <c r="M20" s="178">
        <v>2016</v>
      </c>
      <c r="N20" s="177">
        <v>12</v>
      </c>
      <c r="O20" s="177">
        <v>27</v>
      </c>
      <c r="P20" s="185">
        <v>362</v>
      </c>
      <c r="Q20" s="181">
        <v>1229</v>
      </c>
      <c r="R20" s="182" t="s">
        <v>374</v>
      </c>
      <c r="S20" s="182" t="s">
        <v>375</v>
      </c>
      <c r="T20" s="171" t="s">
        <v>273</v>
      </c>
      <c r="U20" s="171" t="s">
        <v>274</v>
      </c>
      <c r="V20" s="171" t="s">
        <v>376</v>
      </c>
      <c r="W20" s="2">
        <v>6</v>
      </c>
    </row>
    <row r="21" spans="1:24" ht="14" x14ac:dyDescent="0.2">
      <c r="A21" s="190" t="s">
        <v>289</v>
      </c>
      <c r="B21" s="174" t="s">
        <v>289</v>
      </c>
      <c r="C21" s="171" t="s">
        <v>329</v>
      </c>
      <c r="D21" s="171" t="s">
        <v>334</v>
      </c>
      <c r="E21" s="172" t="s">
        <v>331</v>
      </c>
      <c r="F21" s="195">
        <v>-9999</v>
      </c>
      <c r="G21" s="2">
        <v>1074</v>
      </c>
      <c r="H21" s="2">
        <v>2</v>
      </c>
      <c r="I21" s="187">
        <v>5</v>
      </c>
      <c r="J21" s="2">
        <v>35</v>
      </c>
      <c r="K21" s="2">
        <v>3650</v>
      </c>
      <c r="L21" s="171" t="s">
        <v>372</v>
      </c>
      <c r="M21" s="178">
        <v>2016</v>
      </c>
      <c r="N21" s="2">
        <v>12</v>
      </c>
      <c r="O21" s="2">
        <v>28</v>
      </c>
      <c r="P21" s="186">
        <v>363</v>
      </c>
      <c r="Q21" s="2">
        <v>613</v>
      </c>
      <c r="R21" s="2" t="s">
        <v>377</v>
      </c>
      <c r="S21" s="2" t="s">
        <v>378</v>
      </c>
      <c r="T21" s="171" t="s">
        <v>273</v>
      </c>
      <c r="U21" s="171" t="s">
        <v>274</v>
      </c>
      <c r="V21" s="171" t="s">
        <v>376</v>
      </c>
      <c r="W21" s="2">
        <v>5</v>
      </c>
    </row>
    <row r="22" spans="1:24" ht="14" x14ac:dyDescent="0.2">
      <c r="A22" s="190" t="s">
        <v>290</v>
      </c>
      <c r="B22" s="174" t="s">
        <v>290</v>
      </c>
      <c r="C22" s="171" t="s">
        <v>329</v>
      </c>
      <c r="D22" s="171" t="s">
        <v>335</v>
      </c>
      <c r="E22" s="172" t="s">
        <v>331</v>
      </c>
      <c r="F22" s="195">
        <v>-9999</v>
      </c>
      <c r="G22" s="2">
        <v>1056</v>
      </c>
      <c r="H22" s="2">
        <v>2</v>
      </c>
      <c r="I22" s="187">
        <v>5</v>
      </c>
      <c r="J22" s="2">
        <v>35</v>
      </c>
      <c r="K22" s="177">
        <v>3650</v>
      </c>
      <c r="L22" s="171" t="s">
        <v>372</v>
      </c>
      <c r="M22" s="178">
        <v>2016</v>
      </c>
      <c r="N22" s="177">
        <v>12</v>
      </c>
      <c r="O22" s="177">
        <v>28</v>
      </c>
      <c r="P22" s="186">
        <v>363</v>
      </c>
      <c r="Q22" s="177">
        <v>613</v>
      </c>
      <c r="R22" s="177" t="s">
        <v>377</v>
      </c>
      <c r="S22" s="177" t="s">
        <v>378</v>
      </c>
      <c r="T22" s="171" t="s">
        <v>273</v>
      </c>
      <c r="U22" s="171" t="s">
        <v>274</v>
      </c>
      <c r="V22" s="171" t="s">
        <v>376</v>
      </c>
      <c r="W22" s="2">
        <v>6</v>
      </c>
    </row>
    <row r="23" spans="1:24" ht="14" x14ac:dyDescent="0.2">
      <c r="A23" s="190" t="s">
        <v>291</v>
      </c>
      <c r="B23" s="174" t="s">
        <v>291</v>
      </c>
      <c r="C23" s="171" t="s">
        <v>329</v>
      </c>
      <c r="D23" s="171" t="s">
        <v>336</v>
      </c>
      <c r="E23" s="172" t="s">
        <v>331</v>
      </c>
      <c r="F23" s="195">
        <v>-9999</v>
      </c>
      <c r="G23" s="2">
        <v>1056</v>
      </c>
      <c r="H23" s="2">
        <v>2</v>
      </c>
      <c r="I23" s="187">
        <v>15</v>
      </c>
      <c r="J23" s="2">
        <v>5</v>
      </c>
      <c r="K23" s="177">
        <v>3650</v>
      </c>
      <c r="L23" s="171" t="s">
        <v>372</v>
      </c>
      <c r="M23" s="178">
        <v>2016</v>
      </c>
      <c r="N23" s="177">
        <v>12</v>
      </c>
      <c r="O23" s="177">
        <v>28</v>
      </c>
      <c r="P23" s="186">
        <v>363</v>
      </c>
      <c r="Q23" s="177">
        <v>613</v>
      </c>
      <c r="R23" s="177" t="s">
        <v>377</v>
      </c>
      <c r="S23" s="177" t="s">
        <v>378</v>
      </c>
      <c r="T23" s="171" t="s">
        <v>273</v>
      </c>
      <c r="U23" s="171" t="s">
        <v>274</v>
      </c>
      <c r="V23" s="171" t="s">
        <v>376</v>
      </c>
      <c r="W23" s="2">
        <v>2</v>
      </c>
    </row>
    <row r="24" spans="1:24" ht="14" x14ac:dyDescent="0.2">
      <c r="A24" s="190" t="s">
        <v>292</v>
      </c>
      <c r="B24" s="174" t="s">
        <v>292</v>
      </c>
      <c r="C24" s="177" t="s">
        <v>329</v>
      </c>
      <c r="D24" s="177" t="s">
        <v>403</v>
      </c>
      <c r="E24" s="191" t="s">
        <v>331</v>
      </c>
      <c r="F24" s="195">
        <v>-9999</v>
      </c>
      <c r="G24" s="186">
        <v>1</v>
      </c>
      <c r="H24" s="194">
        <v>-9999</v>
      </c>
      <c r="I24" s="192" t="s">
        <v>373</v>
      </c>
      <c r="J24" s="194">
        <v>-9999</v>
      </c>
      <c r="K24" s="197">
        <v>-9999</v>
      </c>
      <c r="L24" s="193">
        <v>-9999</v>
      </c>
      <c r="M24" s="194">
        <v>-9999</v>
      </c>
      <c r="N24" s="197">
        <v>-9999</v>
      </c>
      <c r="O24" s="197">
        <v>-9999</v>
      </c>
      <c r="P24" s="194">
        <v>-9999</v>
      </c>
      <c r="Q24" s="197">
        <v>-9999</v>
      </c>
      <c r="R24" s="197">
        <v>-9999</v>
      </c>
      <c r="S24" s="197">
        <v>-9999</v>
      </c>
      <c r="T24" s="193">
        <v>-9999</v>
      </c>
      <c r="U24" s="193">
        <v>-9999</v>
      </c>
      <c r="V24" s="193">
        <v>-9999</v>
      </c>
      <c r="W24" s="194">
        <v>-9999</v>
      </c>
    </row>
    <row r="25" spans="1:24" ht="14" x14ac:dyDescent="0.2">
      <c r="A25" s="190" t="s">
        <v>293</v>
      </c>
      <c r="B25" s="174" t="s">
        <v>293</v>
      </c>
      <c r="C25" s="171" t="s">
        <v>329</v>
      </c>
      <c r="D25" s="171" t="s">
        <v>338</v>
      </c>
      <c r="E25" s="172" t="s">
        <v>331</v>
      </c>
      <c r="F25" s="195">
        <v>-9999</v>
      </c>
      <c r="G25" s="2">
        <v>1074</v>
      </c>
      <c r="H25" s="2">
        <v>4</v>
      </c>
      <c r="I25" s="187">
        <v>10</v>
      </c>
      <c r="J25" s="2">
        <v>5</v>
      </c>
      <c r="K25" s="177">
        <v>4098</v>
      </c>
      <c r="L25" s="171" t="s">
        <v>372</v>
      </c>
      <c r="M25" s="178">
        <v>2016</v>
      </c>
      <c r="N25" s="177">
        <v>12</v>
      </c>
      <c r="O25" s="177">
        <v>29</v>
      </c>
      <c r="P25" s="186">
        <v>364</v>
      </c>
      <c r="Q25" s="177">
        <v>330</v>
      </c>
      <c r="R25" s="177" t="s">
        <v>379</v>
      </c>
      <c r="S25" s="177" t="s">
        <v>380</v>
      </c>
      <c r="T25" s="171" t="s">
        <v>273</v>
      </c>
      <c r="U25" s="171" t="s">
        <v>274</v>
      </c>
      <c r="V25" s="171" t="s">
        <v>376</v>
      </c>
      <c r="W25" s="2">
        <v>5</v>
      </c>
    </row>
    <row r="26" spans="1:24" ht="14" x14ac:dyDescent="0.2">
      <c r="A26" s="190" t="s">
        <v>294</v>
      </c>
      <c r="B26" s="174" t="s">
        <v>294</v>
      </c>
      <c r="C26" s="171" t="s">
        <v>329</v>
      </c>
      <c r="D26" s="171" t="s">
        <v>339</v>
      </c>
      <c r="E26" s="172" t="s">
        <v>331</v>
      </c>
      <c r="F26" s="195">
        <v>-9999</v>
      </c>
      <c r="G26" s="2">
        <v>1056</v>
      </c>
      <c r="H26" s="2">
        <v>4</v>
      </c>
      <c r="I26" s="187">
        <v>10</v>
      </c>
      <c r="J26" s="2">
        <v>5</v>
      </c>
      <c r="K26" s="177">
        <v>4098</v>
      </c>
      <c r="L26" s="171" t="s">
        <v>372</v>
      </c>
      <c r="M26" s="178">
        <v>2016</v>
      </c>
      <c r="N26" s="177">
        <v>12</v>
      </c>
      <c r="O26" s="177">
        <v>29</v>
      </c>
      <c r="P26" s="186">
        <v>364</v>
      </c>
      <c r="Q26" s="177">
        <v>330</v>
      </c>
      <c r="R26" s="177" t="s">
        <v>379</v>
      </c>
      <c r="S26" s="177" t="s">
        <v>380</v>
      </c>
      <c r="T26" s="171" t="s">
        <v>273</v>
      </c>
      <c r="U26" s="171" t="s">
        <v>274</v>
      </c>
      <c r="V26" s="171" t="s">
        <v>376</v>
      </c>
      <c r="W26" s="2">
        <v>6</v>
      </c>
    </row>
    <row r="27" spans="1:24" ht="14" x14ac:dyDescent="0.2">
      <c r="A27" s="190" t="s">
        <v>295</v>
      </c>
      <c r="B27" s="174" t="s">
        <v>295</v>
      </c>
      <c r="C27" s="171" t="s">
        <v>329</v>
      </c>
      <c r="D27" s="2" t="s">
        <v>340</v>
      </c>
      <c r="E27" s="172" t="s">
        <v>331</v>
      </c>
      <c r="F27" s="195">
        <v>-9999</v>
      </c>
      <c r="G27" s="2">
        <v>1056</v>
      </c>
      <c r="H27" s="2">
        <v>6</v>
      </c>
      <c r="I27" s="187">
        <v>8</v>
      </c>
      <c r="J27" s="26">
        <v>40</v>
      </c>
      <c r="K27" s="2">
        <v>3294</v>
      </c>
      <c r="L27" s="171" t="s">
        <v>372</v>
      </c>
      <c r="M27" s="2">
        <v>2016</v>
      </c>
      <c r="N27" s="2">
        <v>12</v>
      </c>
      <c r="O27" s="2">
        <v>29</v>
      </c>
      <c r="P27" s="186">
        <v>364</v>
      </c>
      <c r="Q27" s="2">
        <v>2140</v>
      </c>
      <c r="R27" s="2" t="s">
        <v>381</v>
      </c>
      <c r="S27" s="2" t="s">
        <v>382</v>
      </c>
      <c r="T27" s="177" t="s">
        <v>273</v>
      </c>
      <c r="U27" s="177" t="s">
        <v>274</v>
      </c>
      <c r="V27" s="177" t="s">
        <v>376</v>
      </c>
      <c r="W27" s="2">
        <v>2</v>
      </c>
    </row>
    <row r="28" spans="1:24" ht="14" x14ac:dyDescent="0.2">
      <c r="A28" s="190" t="s">
        <v>296</v>
      </c>
      <c r="B28" s="174" t="s">
        <v>296</v>
      </c>
      <c r="C28" s="171" t="s">
        <v>329</v>
      </c>
      <c r="D28" s="2" t="s">
        <v>341</v>
      </c>
      <c r="E28" s="172" t="s">
        <v>331</v>
      </c>
      <c r="F28" s="195">
        <v>-9999</v>
      </c>
      <c r="G28" s="2">
        <v>1074</v>
      </c>
      <c r="H28" s="2">
        <v>6</v>
      </c>
      <c r="I28" s="187">
        <v>14</v>
      </c>
      <c r="J28" s="26">
        <v>3</v>
      </c>
      <c r="K28" s="177">
        <v>3294</v>
      </c>
      <c r="L28" s="171" t="s">
        <v>372</v>
      </c>
      <c r="M28" s="177">
        <v>2016</v>
      </c>
      <c r="N28" s="177">
        <v>12</v>
      </c>
      <c r="O28" s="177">
        <v>29</v>
      </c>
      <c r="P28" s="186">
        <v>364</v>
      </c>
      <c r="Q28" s="177">
        <v>2140</v>
      </c>
      <c r="R28" s="177" t="s">
        <v>381</v>
      </c>
      <c r="S28" s="177" t="s">
        <v>382</v>
      </c>
      <c r="T28" s="177" t="s">
        <v>273</v>
      </c>
      <c r="U28" s="177" t="s">
        <v>274</v>
      </c>
      <c r="V28" s="177" t="s">
        <v>376</v>
      </c>
      <c r="W28" s="2">
        <v>5</v>
      </c>
    </row>
    <row r="29" spans="1:24" ht="14" x14ac:dyDescent="0.2">
      <c r="A29" s="190" t="s">
        <v>297</v>
      </c>
      <c r="B29" s="174" t="s">
        <v>297</v>
      </c>
      <c r="C29" s="171" t="s">
        <v>329</v>
      </c>
      <c r="D29" s="2" t="s">
        <v>342</v>
      </c>
      <c r="E29" s="172" t="s">
        <v>331</v>
      </c>
      <c r="F29" s="195">
        <v>-9999</v>
      </c>
      <c r="G29" s="2">
        <v>1056</v>
      </c>
      <c r="H29" s="2">
        <v>6</v>
      </c>
      <c r="I29" s="187">
        <v>14</v>
      </c>
      <c r="J29" s="26">
        <v>3</v>
      </c>
      <c r="K29" s="177">
        <v>3294</v>
      </c>
      <c r="L29" s="171" t="s">
        <v>372</v>
      </c>
      <c r="M29" s="177">
        <v>2016</v>
      </c>
      <c r="N29" s="177">
        <v>12</v>
      </c>
      <c r="O29" s="177">
        <v>29</v>
      </c>
      <c r="P29" s="186">
        <v>364</v>
      </c>
      <c r="Q29" s="177">
        <v>2140</v>
      </c>
      <c r="R29" s="177" t="s">
        <v>381</v>
      </c>
      <c r="S29" s="177" t="s">
        <v>382</v>
      </c>
      <c r="T29" s="177" t="s">
        <v>273</v>
      </c>
      <c r="U29" s="177" t="s">
        <v>274</v>
      </c>
      <c r="V29" s="177" t="s">
        <v>376</v>
      </c>
      <c r="W29" s="2">
        <v>6</v>
      </c>
    </row>
    <row r="30" spans="1:24" ht="14" x14ac:dyDescent="0.2">
      <c r="A30" s="190" t="s">
        <v>298</v>
      </c>
      <c r="B30" s="174" t="s">
        <v>298</v>
      </c>
      <c r="C30" s="171" t="s">
        <v>329</v>
      </c>
      <c r="D30" s="2" t="s">
        <v>343</v>
      </c>
      <c r="E30" s="172" t="s">
        <v>331</v>
      </c>
      <c r="F30" s="195">
        <v>-9999</v>
      </c>
      <c r="G30" s="186">
        <v>1</v>
      </c>
      <c r="H30" s="2">
        <v>6</v>
      </c>
      <c r="I30" s="187" t="s">
        <v>373</v>
      </c>
      <c r="J30" s="194">
        <v>-9999</v>
      </c>
      <c r="K30" s="194">
        <v>-9999</v>
      </c>
      <c r="L30" s="171" t="s">
        <v>372</v>
      </c>
      <c r="M30" s="197">
        <v>-9999</v>
      </c>
      <c r="N30" s="197">
        <v>-9999</v>
      </c>
      <c r="O30" s="197">
        <v>-9999</v>
      </c>
      <c r="P30" s="197">
        <v>-9999</v>
      </c>
      <c r="Q30" s="197">
        <v>-9999</v>
      </c>
      <c r="R30" s="197">
        <v>-9999</v>
      </c>
      <c r="S30" s="197">
        <v>-9999</v>
      </c>
      <c r="T30" s="177" t="s">
        <v>273</v>
      </c>
      <c r="U30" s="177" t="s">
        <v>274</v>
      </c>
      <c r="V30" s="177" t="s">
        <v>376</v>
      </c>
      <c r="W30" s="2" t="s">
        <v>373</v>
      </c>
    </row>
    <row r="31" spans="1:24" ht="14" x14ac:dyDescent="0.2">
      <c r="A31" s="190" t="s">
        <v>299</v>
      </c>
      <c r="B31" s="174" t="s">
        <v>299</v>
      </c>
      <c r="C31" s="171" t="s">
        <v>329</v>
      </c>
      <c r="D31" s="2" t="s">
        <v>344</v>
      </c>
      <c r="E31" s="172" t="s">
        <v>331</v>
      </c>
      <c r="F31" s="195">
        <v>-9999</v>
      </c>
      <c r="G31" s="2">
        <v>1056</v>
      </c>
      <c r="H31" s="2">
        <v>14</v>
      </c>
      <c r="I31" s="187">
        <v>2</v>
      </c>
      <c r="J31" s="26">
        <v>75</v>
      </c>
      <c r="K31" s="2">
        <v>3600</v>
      </c>
      <c r="L31" s="171" t="s">
        <v>372</v>
      </c>
      <c r="M31" s="2">
        <v>2017</v>
      </c>
      <c r="N31" s="2">
        <v>1</v>
      </c>
      <c r="O31" s="2">
        <v>1</v>
      </c>
      <c r="P31" s="2">
        <v>1</v>
      </c>
      <c r="Q31" s="194">
        <v>-9999</v>
      </c>
      <c r="R31" s="2" t="s">
        <v>383</v>
      </c>
      <c r="S31" s="2" t="s">
        <v>384</v>
      </c>
      <c r="T31" s="177" t="s">
        <v>273</v>
      </c>
      <c r="U31" s="177" t="s">
        <v>274</v>
      </c>
      <c r="V31" s="177" t="s">
        <v>376</v>
      </c>
      <c r="W31" s="2">
        <v>2</v>
      </c>
    </row>
    <row r="32" spans="1:24" ht="14" x14ac:dyDescent="0.2">
      <c r="A32" s="190" t="s">
        <v>300</v>
      </c>
      <c r="B32" s="174" t="s">
        <v>300</v>
      </c>
      <c r="C32" s="171" t="s">
        <v>329</v>
      </c>
      <c r="D32" s="2" t="s">
        <v>345</v>
      </c>
      <c r="E32" s="172" t="s">
        <v>331</v>
      </c>
      <c r="F32" s="195">
        <v>-9999</v>
      </c>
      <c r="G32" s="2">
        <v>1074</v>
      </c>
      <c r="H32" s="2">
        <v>14</v>
      </c>
      <c r="I32" s="187">
        <v>9</v>
      </c>
      <c r="J32" s="26">
        <v>3</v>
      </c>
      <c r="K32" s="177">
        <v>3600</v>
      </c>
      <c r="L32" s="171" t="s">
        <v>372</v>
      </c>
      <c r="M32" s="177">
        <v>2017</v>
      </c>
      <c r="N32" s="177">
        <v>1</v>
      </c>
      <c r="O32" s="177">
        <v>1</v>
      </c>
      <c r="P32" s="177">
        <v>1</v>
      </c>
      <c r="Q32" s="197">
        <v>-9999</v>
      </c>
      <c r="R32" s="177" t="s">
        <v>383</v>
      </c>
      <c r="S32" s="177" t="s">
        <v>384</v>
      </c>
      <c r="T32" s="177" t="s">
        <v>273</v>
      </c>
      <c r="U32" s="177" t="s">
        <v>274</v>
      </c>
      <c r="V32" s="177" t="s">
        <v>376</v>
      </c>
      <c r="W32" s="2">
        <v>5</v>
      </c>
    </row>
    <row r="33" spans="1:23" ht="14" x14ac:dyDescent="0.2">
      <c r="A33" s="190" t="s">
        <v>301</v>
      </c>
      <c r="B33" s="174" t="s">
        <v>301</v>
      </c>
      <c r="C33" s="171" t="s">
        <v>329</v>
      </c>
      <c r="D33" s="2" t="s">
        <v>346</v>
      </c>
      <c r="E33" s="172" t="s">
        <v>331</v>
      </c>
      <c r="F33" s="195">
        <v>-9999</v>
      </c>
      <c r="G33" s="2">
        <v>1056</v>
      </c>
      <c r="H33" s="2">
        <v>14</v>
      </c>
      <c r="I33" s="187">
        <v>9</v>
      </c>
      <c r="J33" s="26">
        <v>3</v>
      </c>
      <c r="K33" s="177">
        <v>3600</v>
      </c>
      <c r="L33" s="171" t="s">
        <v>372</v>
      </c>
      <c r="M33" s="177">
        <v>2017</v>
      </c>
      <c r="N33" s="177">
        <v>1</v>
      </c>
      <c r="O33" s="177">
        <v>1</v>
      </c>
      <c r="P33" s="177">
        <v>1</v>
      </c>
      <c r="Q33" s="197">
        <v>-9999</v>
      </c>
      <c r="R33" s="177" t="s">
        <v>383</v>
      </c>
      <c r="S33" s="177" t="s">
        <v>384</v>
      </c>
      <c r="T33" s="177" t="s">
        <v>273</v>
      </c>
      <c r="U33" s="177" t="s">
        <v>274</v>
      </c>
      <c r="V33" s="177" t="s">
        <v>376</v>
      </c>
      <c r="W33" s="2">
        <v>6</v>
      </c>
    </row>
    <row r="34" spans="1:23" ht="14" x14ac:dyDescent="0.2">
      <c r="A34" s="190" t="s">
        <v>302</v>
      </c>
      <c r="B34" s="174" t="s">
        <v>302</v>
      </c>
      <c r="C34" s="171" t="s">
        <v>329</v>
      </c>
      <c r="D34" s="2" t="s">
        <v>347</v>
      </c>
      <c r="E34" s="172" t="s">
        <v>331</v>
      </c>
      <c r="F34" s="195">
        <v>-9999</v>
      </c>
      <c r="G34" s="186">
        <v>1</v>
      </c>
      <c r="H34" s="2">
        <v>14</v>
      </c>
      <c r="I34" s="187" t="s">
        <v>373</v>
      </c>
      <c r="J34" s="194">
        <v>-9999</v>
      </c>
      <c r="K34" s="194">
        <v>-9999</v>
      </c>
      <c r="L34" s="171" t="s">
        <v>372</v>
      </c>
      <c r="M34" s="197">
        <v>-9999</v>
      </c>
      <c r="N34" s="197">
        <v>-9999</v>
      </c>
      <c r="O34" s="197">
        <v>-9999</v>
      </c>
      <c r="P34" s="197">
        <v>-9999</v>
      </c>
      <c r="Q34" s="197">
        <v>-9999</v>
      </c>
      <c r="R34" s="197">
        <v>-9999</v>
      </c>
      <c r="S34" s="197">
        <v>-9999</v>
      </c>
      <c r="T34" s="177" t="s">
        <v>273</v>
      </c>
      <c r="U34" s="177" t="s">
        <v>274</v>
      </c>
      <c r="V34" s="177" t="s">
        <v>376</v>
      </c>
      <c r="W34" s="2" t="s">
        <v>373</v>
      </c>
    </row>
    <row r="35" spans="1:23" ht="14" x14ac:dyDescent="0.2">
      <c r="A35" s="190" t="s">
        <v>303</v>
      </c>
      <c r="B35" s="174" t="s">
        <v>303</v>
      </c>
      <c r="C35" s="171" t="s">
        <v>329</v>
      </c>
      <c r="D35" s="2" t="s">
        <v>348</v>
      </c>
      <c r="E35" s="172" t="s">
        <v>331</v>
      </c>
      <c r="F35" s="195">
        <v>-9999</v>
      </c>
      <c r="G35" s="2">
        <v>1056</v>
      </c>
      <c r="H35" s="2">
        <v>15</v>
      </c>
      <c r="I35" s="187">
        <v>4</v>
      </c>
      <c r="J35" s="26">
        <v>55</v>
      </c>
      <c r="K35" s="2">
        <v>4285</v>
      </c>
      <c r="L35" s="171" t="s">
        <v>372</v>
      </c>
      <c r="M35" s="2">
        <v>2017</v>
      </c>
      <c r="N35" s="2">
        <v>1</v>
      </c>
      <c r="O35" s="2">
        <v>2</v>
      </c>
      <c r="P35" s="2">
        <v>2</v>
      </c>
      <c r="Q35" s="2">
        <v>2203</v>
      </c>
      <c r="R35" s="2" t="s">
        <v>385</v>
      </c>
      <c r="S35" s="2" t="s">
        <v>386</v>
      </c>
      <c r="T35" s="177" t="s">
        <v>273</v>
      </c>
      <c r="U35" s="177" t="s">
        <v>274</v>
      </c>
      <c r="V35" s="177" t="s">
        <v>376</v>
      </c>
      <c r="W35" s="2">
        <v>2</v>
      </c>
    </row>
    <row r="36" spans="1:23" ht="14" x14ac:dyDescent="0.2">
      <c r="A36" s="190" t="s">
        <v>304</v>
      </c>
      <c r="B36" s="174" t="s">
        <v>304</v>
      </c>
      <c r="C36" s="171" t="s">
        <v>329</v>
      </c>
      <c r="D36" s="2" t="s">
        <v>349</v>
      </c>
      <c r="E36" s="172" t="s">
        <v>331</v>
      </c>
      <c r="F36" s="195">
        <v>-9999</v>
      </c>
      <c r="G36" s="2">
        <v>1059</v>
      </c>
      <c r="H36" s="2">
        <v>15</v>
      </c>
      <c r="I36" s="187">
        <v>4</v>
      </c>
      <c r="J36" s="26">
        <v>55</v>
      </c>
      <c r="K36" s="177">
        <v>4285</v>
      </c>
      <c r="L36" s="171" t="s">
        <v>372</v>
      </c>
      <c r="M36" s="177">
        <v>2017</v>
      </c>
      <c r="N36" s="177">
        <v>1</v>
      </c>
      <c r="O36" s="177">
        <v>2</v>
      </c>
      <c r="P36" s="177">
        <v>2</v>
      </c>
      <c r="Q36" s="177">
        <v>2203</v>
      </c>
      <c r="R36" s="177" t="s">
        <v>385</v>
      </c>
      <c r="S36" s="177" t="s">
        <v>386</v>
      </c>
      <c r="T36" s="177" t="s">
        <v>273</v>
      </c>
      <c r="U36" s="177" t="s">
        <v>274</v>
      </c>
      <c r="V36" s="177" t="s">
        <v>376</v>
      </c>
      <c r="W36" s="2">
        <v>3</v>
      </c>
    </row>
    <row r="37" spans="1:23" ht="14" x14ac:dyDescent="0.2">
      <c r="A37" s="190" t="s">
        <v>305</v>
      </c>
      <c r="B37" s="174" t="s">
        <v>305</v>
      </c>
      <c r="C37" s="171" t="s">
        <v>329</v>
      </c>
      <c r="D37" s="2" t="s">
        <v>350</v>
      </c>
      <c r="E37" s="172" t="s">
        <v>331</v>
      </c>
      <c r="F37" s="195">
        <v>-9999</v>
      </c>
      <c r="G37" s="2">
        <v>1056</v>
      </c>
      <c r="H37" s="2">
        <v>15</v>
      </c>
      <c r="I37" s="187">
        <v>5</v>
      </c>
      <c r="J37" s="26">
        <v>55</v>
      </c>
      <c r="K37" s="177">
        <v>4285</v>
      </c>
      <c r="L37" s="171" t="s">
        <v>372</v>
      </c>
      <c r="M37" s="177">
        <v>2017</v>
      </c>
      <c r="N37" s="177">
        <v>1</v>
      </c>
      <c r="O37" s="177">
        <v>2</v>
      </c>
      <c r="P37" s="177">
        <v>2</v>
      </c>
      <c r="Q37" s="177">
        <v>2203</v>
      </c>
      <c r="R37" s="177" t="s">
        <v>385</v>
      </c>
      <c r="S37" s="177" t="s">
        <v>386</v>
      </c>
      <c r="T37" s="177" t="s">
        <v>273</v>
      </c>
      <c r="U37" s="177" t="s">
        <v>274</v>
      </c>
      <c r="V37" s="177" t="s">
        <v>376</v>
      </c>
      <c r="W37" s="2">
        <v>6</v>
      </c>
    </row>
    <row r="38" spans="1:23" ht="14" x14ac:dyDescent="0.2">
      <c r="A38" s="190" t="s">
        <v>306</v>
      </c>
      <c r="B38" s="174" t="s">
        <v>306</v>
      </c>
      <c r="C38" s="171" t="s">
        <v>329</v>
      </c>
      <c r="D38" s="2" t="s">
        <v>351</v>
      </c>
      <c r="E38" s="172" t="s">
        <v>331</v>
      </c>
      <c r="F38" s="195">
        <v>-9999</v>
      </c>
      <c r="G38" s="186">
        <v>1</v>
      </c>
      <c r="H38" s="2">
        <v>15</v>
      </c>
      <c r="I38" s="198">
        <v>-9999</v>
      </c>
      <c r="J38" s="194">
        <v>-9999</v>
      </c>
      <c r="K38" s="194">
        <v>-9999</v>
      </c>
      <c r="L38" s="194">
        <v>-9999</v>
      </c>
      <c r="M38" s="194">
        <v>-9999</v>
      </c>
      <c r="N38" s="194">
        <v>-9999</v>
      </c>
      <c r="O38" s="194">
        <v>-9999</v>
      </c>
      <c r="P38" s="194">
        <v>-9999</v>
      </c>
      <c r="Q38" s="194">
        <v>-9999</v>
      </c>
      <c r="R38" s="194">
        <v>-9999</v>
      </c>
      <c r="S38" s="194">
        <v>-9999</v>
      </c>
      <c r="T38" s="177" t="s">
        <v>273</v>
      </c>
      <c r="U38" s="177" t="s">
        <v>274</v>
      </c>
      <c r="V38" s="177" t="s">
        <v>376</v>
      </c>
      <c r="W38" s="2" t="s">
        <v>401</v>
      </c>
    </row>
    <row r="39" spans="1:23" ht="14" x14ac:dyDescent="0.2">
      <c r="A39" s="190" t="s">
        <v>307</v>
      </c>
      <c r="B39" s="174" t="s">
        <v>307</v>
      </c>
      <c r="C39" s="171" t="s">
        <v>329</v>
      </c>
      <c r="D39" s="2" t="s">
        <v>352</v>
      </c>
      <c r="E39" s="172" t="s">
        <v>331</v>
      </c>
      <c r="F39" s="195">
        <v>-9999</v>
      </c>
      <c r="G39" s="2">
        <v>1056</v>
      </c>
      <c r="H39" s="2">
        <v>16</v>
      </c>
      <c r="I39" s="187">
        <v>5</v>
      </c>
      <c r="J39" s="26">
        <v>35</v>
      </c>
      <c r="K39" s="2">
        <v>4512</v>
      </c>
      <c r="L39" s="171" t="s">
        <v>372</v>
      </c>
      <c r="M39" s="2">
        <v>2017</v>
      </c>
      <c r="N39" s="2">
        <v>1</v>
      </c>
      <c r="O39" s="2">
        <v>4</v>
      </c>
      <c r="P39" s="2">
        <v>4</v>
      </c>
      <c r="Q39" s="2">
        <v>333</v>
      </c>
      <c r="R39" s="2" t="s">
        <v>387</v>
      </c>
      <c r="S39" s="2" t="s">
        <v>388</v>
      </c>
      <c r="T39" s="177" t="s">
        <v>273</v>
      </c>
      <c r="U39" s="177" t="s">
        <v>274</v>
      </c>
      <c r="V39" s="177" t="s">
        <v>376</v>
      </c>
      <c r="W39" s="2">
        <v>2</v>
      </c>
    </row>
    <row r="40" spans="1:23" ht="14" x14ac:dyDescent="0.2">
      <c r="A40" s="190" t="s">
        <v>308</v>
      </c>
      <c r="B40" s="174" t="s">
        <v>308</v>
      </c>
      <c r="C40" s="171" t="s">
        <v>329</v>
      </c>
      <c r="D40" s="2" t="s">
        <v>353</v>
      </c>
      <c r="E40" s="172" t="s">
        <v>331</v>
      </c>
      <c r="F40" s="195">
        <v>-9999</v>
      </c>
      <c r="G40" s="2">
        <v>1059</v>
      </c>
      <c r="H40" s="2">
        <v>16</v>
      </c>
      <c r="I40" s="187">
        <v>14</v>
      </c>
      <c r="J40" s="26">
        <v>6</v>
      </c>
      <c r="K40" s="177">
        <v>4512</v>
      </c>
      <c r="L40" s="171" t="s">
        <v>372</v>
      </c>
      <c r="M40" s="177">
        <v>2017</v>
      </c>
      <c r="N40" s="177">
        <v>1</v>
      </c>
      <c r="O40" s="177">
        <v>4</v>
      </c>
      <c r="P40" s="177">
        <v>4</v>
      </c>
      <c r="Q40" s="177">
        <v>333</v>
      </c>
      <c r="R40" s="177" t="s">
        <v>387</v>
      </c>
      <c r="S40" s="177" t="s">
        <v>388</v>
      </c>
      <c r="T40" s="177" t="s">
        <v>273</v>
      </c>
      <c r="U40" s="177" t="s">
        <v>274</v>
      </c>
      <c r="V40" s="177" t="s">
        <v>376</v>
      </c>
      <c r="W40" s="2">
        <v>4</v>
      </c>
    </row>
    <row r="41" spans="1:23" ht="14" x14ac:dyDescent="0.2">
      <c r="A41" s="190" t="s">
        <v>309</v>
      </c>
      <c r="B41" s="174" t="s">
        <v>309</v>
      </c>
      <c r="C41" s="171" t="s">
        <v>329</v>
      </c>
      <c r="D41" s="2" t="s">
        <v>353</v>
      </c>
      <c r="E41" s="172" t="s">
        <v>331</v>
      </c>
      <c r="F41" s="195">
        <v>-9999</v>
      </c>
      <c r="G41" s="2">
        <v>1059</v>
      </c>
      <c r="H41" s="2">
        <v>16</v>
      </c>
      <c r="I41" s="187">
        <v>14</v>
      </c>
      <c r="J41" s="26">
        <v>6</v>
      </c>
      <c r="K41" s="177">
        <v>4512</v>
      </c>
      <c r="L41" s="171" t="s">
        <v>372</v>
      </c>
      <c r="M41" s="177">
        <v>2017</v>
      </c>
      <c r="N41" s="177">
        <v>1</v>
      </c>
      <c r="O41" s="177">
        <v>4</v>
      </c>
      <c r="P41" s="177">
        <v>4</v>
      </c>
      <c r="Q41" s="177">
        <v>333</v>
      </c>
      <c r="R41" s="177" t="s">
        <v>387</v>
      </c>
      <c r="S41" s="177" t="s">
        <v>388</v>
      </c>
      <c r="T41" s="177" t="s">
        <v>273</v>
      </c>
      <c r="U41" s="177" t="s">
        <v>274</v>
      </c>
      <c r="V41" s="177" t="s">
        <v>376</v>
      </c>
      <c r="W41" s="2">
        <v>4</v>
      </c>
    </row>
    <row r="42" spans="1:23" ht="14" x14ac:dyDescent="0.2">
      <c r="A42" s="190" t="s">
        <v>310</v>
      </c>
      <c r="B42" s="174" t="s">
        <v>310</v>
      </c>
      <c r="C42" s="171" t="s">
        <v>329</v>
      </c>
      <c r="D42" s="2" t="s">
        <v>354</v>
      </c>
      <c r="E42" s="172" t="s">
        <v>331</v>
      </c>
      <c r="F42" s="195">
        <v>-9999</v>
      </c>
      <c r="G42" s="2">
        <v>1056</v>
      </c>
      <c r="H42" s="2">
        <v>16</v>
      </c>
      <c r="I42" s="187">
        <v>14</v>
      </c>
      <c r="J42" s="26">
        <v>6</v>
      </c>
      <c r="K42" s="177">
        <v>4512</v>
      </c>
      <c r="L42" s="171" t="s">
        <v>372</v>
      </c>
      <c r="M42" s="177">
        <v>2017</v>
      </c>
      <c r="N42" s="177">
        <v>1</v>
      </c>
      <c r="O42" s="177">
        <v>4</v>
      </c>
      <c r="P42" s="177">
        <v>4</v>
      </c>
      <c r="Q42" s="177">
        <v>333</v>
      </c>
      <c r="R42" s="177" t="s">
        <v>387</v>
      </c>
      <c r="S42" s="177" t="s">
        <v>388</v>
      </c>
      <c r="T42" s="177" t="s">
        <v>273</v>
      </c>
      <c r="U42" s="177" t="s">
        <v>274</v>
      </c>
      <c r="V42" s="177" t="s">
        <v>376</v>
      </c>
      <c r="W42" s="2">
        <v>6</v>
      </c>
    </row>
    <row r="43" spans="1:23" ht="14" x14ac:dyDescent="0.2">
      <c r="A43" s="190" t="s">
        <v>311</v>
      </c>
      <c r="B43" s="174" t="s">
        <v>311</v>
      </c>
      <c r="C43" s="171" t="s">
        <v>329</v>
      </c>
      <c r="D43" s="2" t="s">
        <v>355</v>
      </c>
      <c r="E43" s="172" t="s">
        <v>331</v>
      </c>
      <c r="F43" s="195">
        <v>-9999</v>
      </c>
      <c r="G43" s="2">
        <v>1056</v>
      </c>
      <c r="H43" s="2">
        <v>17</v>
      </c>
      <c r="I43" s="187">
        <v>6</v>
      </c>
      <c r="J43" s="26">
        <v>35</v>
      </c>
      <c r="K43" s="2">
        <v>4010</v>
      </c>
      <c r="L43" s="171" t="s">
        <v>372</v>
      </c>
      <c r="M43" s="2">
        <v>2017</v>
      </c>
      <c r="N43" s="2">
        <v>1</v>
      </c>
      <c r="O43" s="2">
        <v>5</v>
      </c>
      <c r="P43" s="2">
        <v>5</v>
      </c>
      <c r="Q43" s="2">
        <v>1647</v>
      </c>
      <c r="R43" s="2" t="s">
        <v>389</v>
      </c>
      <c r="S43" s="2" t="s">
        <v>390</v>
      </c>
      <c r="T43" s="177" t="s">
        <v>273</v>
      </c>
      <c r="U43" s="177" t="s">
        <v>274</v>
      </c>
      <c r="V43" s="177" t="s">
        <v>376</v>
      </c>
      <c r="W43" s="2">
        <v>2</v>
      </c>
    </row>
    <row r="44" spans="1:23" ht="14" x14ac:dyDescent="0.2">
      <c r="A44" s="190" t="s">
        <v>312</v>
      </c>
      <c r="B44" s="174" t="s">
        <v>312</v>
      </c>
      <c r="C44" s="171" t="s">
        <v>329</v>
      </c>
      <c r="D44" s="2" t="s">
        <v>356</v>
      </c>
      <c r="E44" s="172" t="s">
        <v>331</v>
      </c>
      <c r="F44" s="195">
        <v>-9999</v>
      </c>
      <c r="G44" s="2">
        <v>1059</v>
      </c>
      <c r="H44" s="2">
        <v>17</v>
      </c>
      <c r="I44" s="187">
        <v>6</v>
      </c>
      <c r="J44" s="26">
        <v>35</v>
      </c>
      <c r="K44" s="177">
        <v>4010</v>
      </c>
      <c r="L44" s="171" t="s">
        <v>372</v>
      </c>
      <c r="M44" s="177">
        <v>2017</v>
      </c>
      <c r="N44" s="177">
        <v>1</v>
      </c>
      <c r="O44" s="177">
        <v>5</v>
      </c>
      <c r="P44" s="177">
        <v>5</v>
      </c>
      <c r="Q44" s="177">
        <v>1647</v>
      </c>
      <c r="R44" s="177" t="s">
        <v>389</v>
      </c>
      <c r="S44" s="177" t="s">
        <v>390</v>
      </c>
      <c r="T44" s="177" t="s">
        <v>273</v>
      </c>
      <c r="U44" s="177" t="s">
        <v>274</v>
      </c>
      <c r="V44" s="177" t="s">
        <v>376</v>
      </c>
      <c r="W44" s="2">
        <v>3</v>
      </c>
    </row>
    <row r="45" spans="1:23" ht="14" x14ac:dyDescent="0.2">
      <c r="A45" s="190" t="s">
        <v>313</v>
      </c>
      <c r="B45" s="174" t="s">
        <v>313</v>
      </c>
      <c r="C45" s="171" t="s">
        <v>329</v>
      </c>
      <c r="D45" s="2" t="s">
        <v>357</v>
      </c>
      <c r="E45" s="172" t="s">
        <v>331</v>
      </c>
      <c r="F45" s="195">
        <v>-9999</v>
      </c>
      <c r="G45" s="2">
        <v>1056</v>
      </c>
      <c r="H45" s="2">
        <v>17</v>
      </c>
      <c r="I45" s="187">
        <v>14</v>
      </c>
      <c r="J45" s="26">
        <v>3</v>
      </c>
      <c r="K45" s="177">
        <v>4010</v>
      </c>
      <c r="L45" s="171" t="s">
        <v>372</v>
      </c>
      <c r="M45" s="177">
        <v>2017</v>
      </c>
      <c r="N45" s="177">
        <v>1</v>
      </c>
      <c r="O45" s="177">
        <v>5</v>
      </c>
      <c r="P45" s="177">
        <v>5</v>
      </c>
      <c r="Q45" s="177">
        <v>1647</v>
      </c>
      <c r="R45" s="177" t="s">
        <v>389</v>
      </c>
      <c r="S45" s="177" t="s">
        <v>390</v>
      </c>
      <c r="T45" s="177" t="s">
        <v>273</v>
      </c>
      <c r="U45" s="177" t="s">
        <v>274</v>
      </c>
      <c r="V45" s="177" t="s">
        <v>376</v>
      </c>
      <c r="W45" s="2">
        <v>6</v>
      </c>
    </row>
    <row r="46" spans="1:23" ht="14" x14ac:dyDescent="0.2">
      <c r="A46" s="190" t="s">
        <v>314</v>
      </c>
      <c r="B46" s="174" t="s">
        <v>314</v>
      </c>
      <c r="C46" s="171" t="s">
        <v>329</v>
      </c>
      <c r="D46" s="173" t="s">
        <v>358</v>
      </c>
      <c r="E46" s="172" t="s">
        <v>331</v>
      </c>
      <c r="F46" s="195">
        <v>-9999</v>
      </c>
      <c r="G46" s="186">
        <v>1</v>
      </c>
      <c r="H46" s="2">
        <v>17</v>
      </c>
      <c r="I46" s="198">
        <v>-9999</v>
      </c>
      <c r="J46" s="194">
        <v>-9999</v>
      </c>
      <c r="K46" s="194">
        <v>-9999</v>
      </c>
      <c r="L46" s="194">
        <v>-9999</v>
      </c>
      <c r="M46" s="194">
        <v>-9999</v>
      </c>
      <c r="N46" s="194">
        <v>-9999</v>
      </c>
      <c r="O46" s="194">
        <v>-9999</v>
      </c>
      <c r="P46" s="194">
        <v>-9999</v>
      </c>
      <c r="Q46" s="194">
        <v>-9999</v>
      </c>
      <c r="R46" s="194">
        <v>-9999</v>
      </c>
      <c r="S46" s="194">
        <v>-9999</v>
      </c>
      <c r="T46" s="177" t="s">
        <v>273</v>
      </c>
      <c r="U46" s="177" t="s">
        <v>274</v>
      </c>
      <c r="V46" s="177" t="s">
        <v>376</v>
      </c>
      <c r="W46" s="2" t="s">
        <v>373</v>
      </c>
    </row>
    <row r="47" spans="1:23" ht="14" x14ac:dyDescent="0.2">
      <c r="A47" s="190" t="s">
        <v>315</v>
      </c>
      <c r="B47" s="174" t="s">
        <v>315</v>
      </c>
      <c r="C47" s="171" t="s">
        <v>329</v>
      </c>
      <c r="D47" s="173" t="s">
        <v>358</v>
      </c>
      <c r="E47" s="172" t="s">
        <v>331</v>
      </c>
      <c r="F47" s="195">
        <v>-9999</v>
      </c>
      <c r="G47" s="2">
        <v>1060</v>
      </c>
      <c r="H47" s="2">
        <v>18</v>
      </c>
      <c r="I47" s="187">
        <v>7</v>
      </c>
      <c r="J47" s="26">
        <v>35</v>
      </c>
      <c r="K47" s="2">
        <v>4050</v>
      </c>
      <c r="L47" s="171" t="s">
        <v>372</v>
      </c>
      <c r="M47" s="2">
        <v>2017</v>
      </c>
      <c r="N47" s="2">
        <v>1</v>
      </c>
      <c r="O47" s="2">
        <v>8</v>
      </c>
      <c r="P47" s="2">
        <v>8</v>
      </c>
      <c r="Q47" s="2">
        <v>1815</v>
      </c>
      <c r="R47" s="2" t="s">
        <v>391</v>
      </c>
      <c r="S47" s="2" t="s">
        <v>392</v>
      </c>
      <c r="T47" s="177" t="s">
        <v>273</v>
      </c>
      <c r="U47" s="177" t="s">
        <v>274</v>
      </c>
      <c r="V47" s="177" t="s">
        <v>376</v>
      </c>
      <c r="W47" s="2">
        <v>1</v>
      </c>
    </row>
    <row r="48" spans="1:23" ht="14" x14ac:dyDescent="0.2">
      <c r="A48" s="190" t="s">
        <v>316</v>
      </c>
      <c r="B48" s="174" t="s">
        <v>316</v>
      </c>
      <c r="C48" s="171" t="s">
        <v>329</v>
      </c>
      <c r="D48" s="2" t="s">
        <v>359</v>
      </c>
      <c r="E48" s="172" t="s">
        <v>331</v>
      </c>
      <c r="F48" s="195">
        <v>-9999</v>
      </c>
      <c r="G48" s="2">
        <v>1059</v>
      </c>
      <c r="H48" s="2">
        <v>18</v>
      </c>
      <c r="I48" s="187">
        <v>7</v>
      </c>
      <c r="J48" s="26">
        <v>35</v>
      </c>
      <c r="K48" s="177">
        <v>4050</v>
      </c>
      <c r="L48" s="171" t="s">
        <v>372</v>
      </c>
      <c r="M48" s="177">
        <v>2017</v>
      </c>
      <c r="N48" s="177">
        <v>1</v>
      </c>
      <c r="O48" s="177">
        <v>8</v>
      </c>
      <c r="P48" s="177">
        <v>8</v>
      </c>
      <c r="Q48" s="177">
        <v>1815</v>
      </c>
      <c r="R48" s="177" t="s">
        <v>391</v>
      </c>
      <c r="S48" s="177" t="s">
        <v>392</v>
      </c>
      <c r="T48" s="177" t="s">
        <v>273</v>
      </c>
      <c r="U48" s="177" t="s">
        <v>274</v>
      </c>
      <c r="V48" s="177" t="s">
        <v>376</v>
      </c>
      <c r="W48" s="2">
        <v>3</v>
      </c>
    </row>
    <row r="49" spans="1:23" ht="14" x14ac:dyDescent="0.2">
      <c r="A49" s="190" t="s">
        <v>317</v>
      </c>
      <c r="B49" s="174" t="s">
        <v>317</v>
      </c>
      <c r="C49" s="171" t="s">
        <v>329</v>
      </c>
      <c r="D49" s="2" t="s">
        <v>360</v>
      </c>
      <c r="E49" s="172" t="s">
        <v>331</v>
      </c>
      <c r="F49" s="195">
        <v>-9999</v>
      </c>
      <c r="G49" s="2">
        <v>1074</v>
      </c>
      <c r="H49" s="2">
        <v>18</v>
      </c>
      <c r="I49" s="187">
        <v>14</v>
      </c>
      <c r="J49" s="26">
        <v>7</v>
      </c>
      <c r="K49" s="177">
        <v>4050</v>
      </c>
      <c r="L49" s="171" t="s">
        <v>372</v>
      </c>
      <c r="M49" s="177">
        <v>2017</v>
      </c>
      <c r="N49" s="177">
        <v>1</v>
      </c>
      <c r="O49" s="177">
        <v>8</v>
      </c>
      <c r="P49" s="177">
        <v>8</v>
      </c>
      <c r="Q49" s="177">
        <v>1815</v>
      </c>
      <c r="R49" s="177" t="s">
        <v>391</v>
      </c>
      <c r="S49" s="177" t="s">
        <v>392</v>
      </c>
      <c r="T49" s="177" t="s">
        <v>273</v>
      </c>
      <c r="U49" s="177" t="s">
        <v>274</v>
      </c>
      <c r="V49" s="177" t="s">
        <v>376</v>
      </c>
      <c r="W49" s="2">
        <v>5</v>
      </c>
    </row>
    <row r="50" spans="1:23" ht="14" x14ac:dyDescent="0.2">
      <c r="A50" s="190" t="s">
        <v>318</v>
      </c>
      <c r="B50" s="174" t="s">
        <v>318</v>
      </c>
      <c r="C50" s="171" t="s">
        <v>329</v>
      </c>
      <c r="D50" s="2" t="s">
        <v>361</v>
      </c>
      <c r="E50" s="172" t="s">
        <v>331</v>
      </c>
      <c r="F50" s="195">
        <v>-9999</v>
      </c>
      <c r="G50" s="2">
        <v>1056</v>
      </c>
      <c r="H50" s="2">
        <v>19</v>
      </c>
      <c r="I50" s="187">
        <v>7</v>
      </c>
      <c r="J50" s="26">
        <v>69.5</v>
      </c>
      <c r="K50" s="2">
        <v>4350</v>
      </c>
      <c r="L50" s="171" t="s">
        <v>372</v>
      </c>
      <c r="M50" s="2">
        <v>2017</v>
      </c>
      <c r="N50" s="2">
        <v>1</v>
      </c>
      <c r="O50" s="2">
        <v>9</v>
      </c>
      <c r="P50" s="2">
        <v>9</v>
      </c>
      <c r="Q50" s="2">
        <v>2030</v>
      </c>
      <c r="R50" s="2" t="s">
        <v>393</v>
      </c>
      <c r="S50" s="2" t="s">
        <v>394</v>
      </c>
      <c r="T50" s="177" t="s">
        <v>273</v>
      </c>
      <c r="U50" s="177" t="s">
        <v>274</v>
      </c>
      <c r="V50" s="177" t="s">
        <v>376</v>
      </c>
      <c r="W50" s="2">
        <v>2</v>
      </c>
    </row>
    <row r="51" spans="1:23" ht="14" x14ac:dyDescent="0.2">
      <c r="A51" s="190" t="s">
        <v>319</v>
      </c>
      <c r="B51" s="174" t="s">
        <v>319</v>
      </c>
      <c r="C51" s="171" t="s">
        <v>329</v>
      </c>
      <c r="D51" s="2" t="s">
        <v>362</v>
      </c>
      <c r="E51" s="172" t="s">
        <v>331</v>
      </c>
      <c r="F51" s="195">
        <v>-9999</v>
      </c>
      <c r="G51" s="2">
        <v>1059</v>
      </c>
      <c r="H51" s="2">
        <v>19</v>
      </c>
      <c r="I51" s="187">
        <v>7</v>
      </c>
      <c r="J51" s="26">
        <v>69.5</v>
      </c>
      <c r="K51" s="177">
        <v>4350</v>
      </c>
      <c r="L51" s="171" t="s">
        <v>372</v>
      </c>
      <c r="M51" s="177">
        <v>2017</v>
      </c>
      <c r="N51" s="177">
        <v>1</v>
      </c>
      <c r="O51" s="177">
        <v>9</v>
      </c>
      <c r="P51" s="177">
        <v>9</v>
      </c>
      <c r="Q51" s="177">
        <v>2030</v>
      </c>
      <c r="R51" s="177" t="s">
        <v>393</v>
      </c>
      <c r="S51" s="177" t="s">
        <v>394</v>
      </c>
      <c r="T51" s="177" t="s">
        <v>273</v>
      </c>
      <c r="U51" s="177" t="s">
        <v>274</v>
      </c>
      <c r="V51" s="177" t="s">
        <v>376</v>
      </c>
      <c r="W51" s="2">
        <v>3</v>
      </c>
    </row>
    <row r="52" spans="1:23" ht="14" x14ac:dyDescent="0.2">
      <c r="A52" s="190" t="s">
        <v>320</v>
      </c>
      <c r="B52" s="174" t="s">
        <v>320</v>
      </c>
      <c r="C52" s="171" t="s">
        <v>329</v>
      </c>
      <c r="D52" s="2" t="s">
        <v>363</v>
      </c>
      <c r="E52" s="172" t="s">
        <v>331</v>
      </c>
      <c r="F52" s="195">
        <v>-9999</v>
      </c>
      <c r="G52" s="2">
        <v>1059</v>
      </c>
      <c r="H52" s="2">
        <v>19</v>
      </c>
      <c r="I52" s="187">
        <v>14</v>
      </c>
      <c r="J52" s="26">
        <v>1.6</v>
      </c>
      <c r="K52" s="177">
        <v>4350</v>
      </c>
      <c r="L52" s="171" t="s">
        <v>372</v>
      </c>
      <c r="M52" s="177">
        <v>2017</v>
      </c>
      <c r="N52" s="177">
        <v>1</v>
      </c>
      <c r="O52" s="177">
        <v>9</v>
      </c>
      <c r="P52" s="177">
        <v>9</v>
      </c>
      <c r="Q52" s="177">
        <v>2030</v>
      </c>
      <c r="R52" s="177" t="s">
        <v>393</v>
      </c>
      <c r="S52" s="177" t="s">
        <v>394</v>
      </c>
      <c r="T52" s="177" t="s">
        <v>273</v>
      </c>
      <c r="U52" s="177" t="s">
        <v>274</v>
      </c>
      <c r="V52" s="177" t="s">
        <v>376</v>
      </c>
      <c r="W52" s="2">
        <v>4</v>
      </c>
    </row>
    <row r="53" spans="1:23" ht="14" x14ac:dyDescent="0.2">
      <c r="A53" s="190" t="s">
        <v>321</v>
      </c>
      <c r="B53" s="174" t="s">
        <v>321</v>
      </c>
      <c r="C53" s="171" t="s">
        <v>329</v>
      </c>
      <c r="D53" s="2" t="s">
        <v>364</v>
      </c>
      <c r="E53" s="172" t="s">
        <v>331</v>
      </c>
      <c r="F53" s="195">
        <v>-9999</v>
      </c>
      <c r="G53" s="186">
        <v>1</v>
      </c>
      <c r="H53" s="194">
        <v>-9999</v>
      </c>
      <c r="I53" s="198">
        <v>-9999</v>
      </c>
      <c r="J53" s="194">
        <v>-9999</v>
      </c>
      <c r="K53" s="194">
        <v>-9999</v>
      </c>
      <c r="L53" s="194">
        <v>-9999</v>
      </c>
      <c r="M53" s="194">
        <v>-9999</v>
      </c>
      <c r="N53" s="194">
        <v>-9999</v>
      </c>
      <c r="O53" s="194">
        <v>-9999</v>
      </c>
      <c r="P53" s="194">
        <v>-9999</v>
      </c>
      <c r="Q53" s="194">
        <v>-9999</v>
      </c>
      <c r="R53" s="194">
        <v>-9999</v>
      </c>
      <c r="S53" s="194">
        <v>-9999</v>
      </c>
      <c r="T53" s="177" t="s">
        <v>273</v>
      </c>
      <c r="U53" s="177" t="s">
        <v>274</v>
      </c>
      <c r="V53" s="177" t="s">
        <v>376</v>
      </c>
      <c r="W53" s="2" t="s">
        <v>402</v>
      </c>
    </row>
    <row r="54" spans="1:23" ht="14" x14ac:dyDescent="0.2">
      <c r="A54" s="190" t="s">
        <v>322</v>
      </c>
      <c r="B54" s="174" t="s">
        <v>322</v>
      </c>
      <c r="C54" s="171" t="s">
        <v>329</v>
      </c>
      <c r="D54" s="2" t="s">
        <v>365</v>
      </c>
      <c r="E54" s="172" t="s">
        <v>331</v>
      </c>
      <c r="F54" s="195">
        <v>-9999</v>
      </c>
      <c r="G54" s="2">
        <v>1056</v>
      </c>
      <c r="H54" s="2">
        <v>20</v>
      </c>
      <c r="I54" s="187">
        <v>4</v>
      </c>
      <c r="J54" s="26">
        <v>60.1</v>
      </c>
      <c r="K54" s="2">
        <v>4200</v>
      </c>
      <c r="L54" s="171" t="s">
        <v>372</v>
      </c>
      <c r="M54" s="2">
        <v>2017</v>
      </c>
      <c r="N54" s="2">
        <v>1</v>
      </c>
      <c r="O54" s="2">
        <v>11</v>
      </c>
      <c r="P54" s="2">
        <v>11</v>
      </c>
      <c r="Q54" s="2">
        <v>630</v>
      </c>
      <c r="R54" s="2" t="s">
        <v>395</v>
      </c>
      <c r="S54" s="2" t="s">
        <v>396</v>
      </c>
      <c r="T54" s="177" t="s">
        <v>273</v>
      </c>
      <c r="U54" s="177" t="s">
        <v>274</v>
      </c>
      <c r="V54" s="177" t="s">
        <v>376</v>
      </c>
      <c r="W54" s="2">
        <v>2</v>
      </c>
    </row>
    <row r="55" spans="1:23" ht="14" x14ac:dyDescent="0.2">
      <c r="A55" s="190" t="s">
        <v>323</v>
      </c>
      <c r="B55" s="174" t="s">
        <v>323</v>
      </c>
      <c r="C55" s="171" t="s">
        <v>329</v>
      </c>
      <c r="D55" s="2" t="s">
        <v>366</v>
      </c>
      <c r="E55" s="172" t="s">
        <v>331</v>
      </c>
      <c r="F55" s="195">
        <v>-9999</v>
      </c>
      <c r="G55" s="2">
        <v>1059</v>
      </c>
      <c r="H55" s="2">
        <v>20</v>
      </c>
      <c r="I55" s="187">
        <v>15</v>
      </c>
      <c r="J55" s="26">
        <v>1.4</v>
      </c>
      <c r="K55" s="177">
        <v>4200</v>
      </c>
      <c r="L55" s="171" t="s">
        <v>372</v>
      </c>
      <c r="M55" s="177">
        <v>2017</v>
      </c>
      <c r="N55" s="177">
        <v>1</v>
      </c>
      <c r="O55" s="177">
        <v>11</v>
      </c>
      <c r="P55" s="177">
        <v>11</v>
      </c>
      <c r="Q55" s="177">
        <v>630</v>
      </c>
      <c r="R55" s="177" t="s">
        <v>395</v>
      </c>
      <c r="S55" s="177" t="s">
        <v>396</v>
      </c>
      <c r="T55" s="177" t="s">
        <v>273</v>
      </c>
      <c r="U55" s="177" t="s">
        <v>274</v>
      </c>
      <c r="V55" s="177" t="s">
        <v>376</v>
      </c>
      <c r="W55" s="2">
        <v>4</v>
      </c>
    </row>
    <row r="56" spans="1:23" ht="14" x14ac:dyDescent="0.2">
      <c r="A56" s="190" t="s">
        <v>324</v>
      </c>
      <c r="B56" s="174" t="s">
        <v>324</v>
      </c>
      <c r="C56" s="171" t="s">
        <v>329</v>
      </c>
      <c r="D56" s="2" t="s">
        <v>367</v>
      </c>
      <c r="E56" s="172" t="s">
        <v>331</v>
      </c>
      <c r="F56" s="195">
        <v>-9999</v>
      </c>
      <c r="G56" s="2">
        <v>1056</v>
      </c>
      <c r="H56" s="2">
        <v>20</v>
      </c>
      <c r="I56" s="187">
        <v>15</v>
      </c>
      <c r="J56" s="26">
        <v>1.4</v>
      </c>
      <c r="K56" s="177">
        <v>4200</v>
      </c>
      <c r="L56" s="171" t="s">
        <v>372</v>
      </c>
      <c r="M56" s="177">
        <v>2017</v>
      </c>
      <c r="N56" s="177">
        <v>1</v>
      </c>
      <c r="O56" s="177">
        <v>11</v>
      </c>
      <c r="P56" s="177">
        <v>11</v>
      </c>
      <c r="Q56" s="177">
        <v>630</v>
      </c>
      <c r="R56" s="177" t="s">
        <v>395</v>
      </c>
      <c r="S56" s="177" t="s">
        <v>396</v>
      </c>
      <c r="T56" s="177" t="s">
        <v>273</v>
      </c>
      <c r="U56" s="177" t="s">
        <v>274</v>
      </c>
      <c r="V56" s="177" t="s">
        <v>376</v>
      </c>
      <c r="W56" s="2">
        <v>6</v>
      </c>
    </row>
    <row r="57" spans="1:23" ht="14" x14ac:dyDescent="0.2">
      <c r="A57" s="190" t="s">
        <v>325</v>
      </c>
      <c r="B57" s="174" t="s">
        <v>325</v>
      </c>
      <c r="C57" s="171" t="s">
        <v>329</v>
      </c>
      <c r="D57" s="2" t="s">
        <v>368</v>
      </c>
      <c r="E57" s="172" t="s">
        <v>331</v>
      </c>
      <c r="F57" s="195">
        <v>-9999</v>
      </c>
      <c r="G57" s="2">
        <v>1056</v>
      </c>
      <c r="H57" s="2">
        <v>24</v>
      </c>
      <c r="I57" s="187">
        <v>7</v>
      </c>
      <c r="J57" s="26">
        <v>20</v>
      </c>
      <c r="K57" s="2">
        <v>3541</v>
      </c>
      <c r="L57" s="171" t="s">
        <v>372</v>
      </c>
      <c r="M57" s="2">
        <v>2017</v>
      </c>
      <c r="N57" s="2">
        <v>1</v>
      </c>
      <c r="O57" s="2">
        <v>12</v>
      </c>
      <c r="P57" s="2">
        <v>12</v>
      </c>
      <c r="Q57" s="2">
        <v>1910</v>
      </c>
      <c r="R57" s="2" t="s">
        <v>397</v>
      </c>
      <c r="S57" s="2" t="s">
        <v>398</v>
      </c>
      <c r="T57" s="177" t="s">
        <v>273</v>
      </c>
      <c r="U57" s="177" t="s">
        <v>274</v>
      </c>
      <c r="V57" s="177" t="s">
        <v>376</v>
      </c>
      <c r="W57" s="2">
        <v>2</v>
      </c>
    </row>
    <row r="58" spans="1:23" ht="14" x14ac:dyDescent="0.2">
      <c r="A58" s="190" t="s">
        <v>326</v>
      </c>
      <c r="B58" s="174" t="s">
        <v>326</v>
      </c>
      <c r="C58" s="171" t="s">
        <v>329</v>
      </c>
      <c r="D58" s="2" t="s">
        <v>369</v>
      </c>
      <c r="E58" s="172" t="s">
        <v>331</v>
      </c>
      <c r="F58" s="195">
        <v>-9999</v>
      </c>
      <c r="G58" s="2">
        <v>1059</v>
      </c>
      <c r="H58" s="2">
        <v>24</v>
      </c>
      <c r="I58" s="187">
        <v>14</v>
      </c>
      <c r="J58" s="26">
        <v>2</v>
      </c>
      <c r="K58" s="177">
        <v>3541</v>
      </c>
      <c r="L58" s="171" t="s">
        <v>372</v>
      </c>
      <c r="M58" s="177">
        <v>2017</v>
      </c>
      <c r="N58" s="177">
        <v>1</v>
      </c>
      <c r="O58" s="177">
        <v>12</v>
      </c>
      <c r="P58" s="177">
        <v>12</v>
      </c>
      <c r="Q58" s="177">
        <v>1910</v>
      </c>
      <c r="R58" s="177" t="s">
        <v>397</v>
      </c>
      <c r="S58" s="177" t="s">
        <v>398</v>
      </c>
      <c r="T58" s="177" t="s">
        <v>273</v>
      </c>
      <c r="U58" s="177" t="s">
        <v>274</v>
      </c>
      <c r="V58" s="177" t="s">
        <v>376</v>
      </c>
      <c r="W58" s="2">
        <v>4</v>
      </c>
    </row>
    <row r="59" spans="1:23" ht="14" x14ac:dyDescent="0.2">
      <c r="A59" s="190" t="s">
        <v>327</v>
      </c>
      <c r="B59" s="174" t="s">
        <v>327</v>
      </c>
      <c r="C59" s="171" t="s">
        <v>329</v>
      </c>
      <c r="D59" s="2" t="s">
        <v>370</v>
      </c>
      <c r="E59" s="172" t="s">
        <v>331</v>
      </c>
      <c r="F59" s="195">
        <v>-9999</v>
      </c>
      <c r="G59" s="2">
        <v>1056</v>
      </c>
      <c r="H59" s="2">
        <v>24</v>
      </c>
      <c r="I59" s="187">
        <v>14</v>
      </c>
      <c r="J59" s="26">
        <v>2</v>
      </c>
      <c r="K59" s="177">
        <v>3541</v>
      </c>
      <c r="L59" s="171" t="s">
        <v>372</v>
      </c>
      <c r="M59" s="177">
        <v>2017</v>
      </c>
      <c r="N59" s="177">
        <v>1</v>
      </c>
      <c r="O59" s="177">
        <v>12</v>
      </c>
      <c r="P59" s="177">
        <v>12</v>
      </c>
      <c r="Q59" s="177">
        <v>1910</v>
      </c>
      <c r="R59" s="177" t="s">
        <v>397</v>
      </c>
      <c r="S59" s="177" t="s">
        <v>398</v>
      </c>
      <c r="T59" s="177" t="s">
        <v>273</v>
      </c>
      <c r="U59" s="177" t="s">
        <v>274</v>
      </c>
      <c r="V59" s="177" t="s">
        <v>376</v>
      </c>
      <c r="W59" s="2">
        <v>6</v>
      </c>
    </row>
    <row r="60" spans="1:23" ht="14" x14ac:dyDescent="0.2">
      <c r="A60" s="190" t="s">
        <v>328</v>
      </c>
      <c r="B60" s="174" t="s">
        <v>328</v>
      </c>
      <c r="C60" s="171" t="s">
        <v>329</v>
      </c>
      <c r="D60" s="171" t="s">
        <v>337</v>
      </c>
      <c r="E60" s="172" t="s">
        <v>331</v>
      </c>
      <c r="F60" s="195">
        <v>-9999</v>
      </c>
      <c r="G60" s="2">
        <v>1056</v>
      </c>
      <c r="H60" s="2">
        <v>4</v>
      </c>
      <c r="I60" s="187">
        <v>4</v>
      </c>
      <c r="J60" s="2">
        <v>30</v>
      </c>
      <c r="K60" s="2">
        <v>4098</v>
      </c>
      <c r="L60" s="171" t="s">
        <v>372</v>
      </c>
      <c r="M60" s="178">
        <v>2016</v>
      </c>
      <c r="N60" s="2">
        <v>12</v>
      </c>
      <c r="O60" s="2">
        <v>29</v>
      </c>
      <c r="P60" s="186">
        <v>364</v>
      </c>
      <c r="Q60" s="2">
        <v>330</v>
      </c>
      <c r="R60" s="2" t="s">
        <v>379</v>
      </c>
      <c r="S60" s="2" t="s">
        <v>380</v>
      </c>
      <c r="T60" s="171" t="s">
        <v>273</v>
      </c>
      <c r="U60" s="171" t="s">
        <v>274</v>
      </c>
      <c r="V60" s="171" t="s">
        <v>376</v>
      </c>
      <c r="W60" s="2">
        <v>2</v>
      </c>
    </row>
    <row r="61" spans="1:23" ht="14" x14ac:dyDescent="0.2">
      <c r="T61" s="166"/>
      <c r="U61" s="166"/>
      <c r="V61" s="167"/>
    </row>
    <row r="62" spans="1:23" ht="14" x14ac:dyDescent="0.2">
      <c r="T62" s="166"/>
      <c r="U62" s="166"/>
      <c r="V62" s="167"/>
    </row>
    <row r="63" spans="1:23" ht="14" x14ac:dyDescent="0.2">
      <c r="T63" s="166"/>
      <c r="U63" s="166"/>
      <c r="V63" s="167"/>
    </row>
    <row r="64" spans="1:23" ht="14" x14ac:dyDescent="0.2">
      <c r="T64" s="166"/>
      <c r="U64" s="166"/>
      <c r="V64" s="167"/>
    </row>
    <row r="65" spans="20:22" ht="14" x14ac:dyDescent="0.2">
      <c r="T65" s="166"/>
      <c r="U65" s="166"/>
      <c r="V65" s="167"/>
    </row>
    <row r="66" spans="20:22" ht="14" x14ac:dyDescent="0.2">
      <c r="T66" s="166"/>
      <c r="U66" s="166"/>
      <c r="V66" s="167"/>
    </row>
    <row r="67" spans="20:22" ht="14" x14ac:dyDescent="0.2">
      <c r="T67" s="166"/>
      <c r="U67" s="166"/>
      <c r="V67" s="167"/>
    </row>
    <row r="68" spans="20:22" ht="14" x14ac:dyDescent="0.2">
      <c r="T68" s="166"/>
      <c r="U68" s="166"/>
      <c r="V68" s="167"/>
    </row>
  </sheetData>
  <phoneticPr fontId="3" type="noConversion"/>
  <pageMargins left="0.75" right="0.75" top="1" bottom="1" header="0.5" footer="0.5"/>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4"/>
  <sheetViews>
    <sheetView workbookViewId="0"/>
  </sheetViews>
  <sheetFormatPr baseColWidth="10" defaultColWidth="10.83203125" defaultRowHeight="16" x14ac:dyDescent="0.2"/>
  <cols>
    <col min="1" max="1" width="24.5" style="144" customWidth="1"/>
    <col min="2" max="2" width="17.1640625" style="144" customWidth="1"/>
    <col min="3" max="3" width="20.5" style="144" customWidth="1"/>
    <col min="4" max="4" width="17.83203125" style="144" customWidth="1"/>
    <col min="5" max="11" width="10.83203125" style="144"/>
    <col min="12" max="12" width="16" style="144" customWidth="1"/>
    <col min="13" max="13" width="16.33203125" style="144" customWidth="1"/>
    <col min="14" max="14" width="55.1640625" style="144" customWidth="1"/>
    <col min="15" max="16384" width="10.83203125" style="144"/>
  </cols>
  <sheetData>
    <row r="2" spans="1:15" ht="19" customHeight="1" x14ac:dyDescent="0.2">
      <c r="A2" s="143" t="s">
        <v>183</v>
      </c>
    </row>
    <row r="4" spans="1:15" ht="17" customHeight="1" x14ac:dyDescent="0.2">
      <c r="B4" s="133" t="s">
        <v>155</v>
      </c>
      <c r="C4" s="133" t="s">
        <v>158</v>
      </c>
      <c r="D4" s="133"/>
      <c r="E4" s="133"/>
    </row>
    <row r="5" spans="1:15" ht="32" customHeight="1" x14ac:dyDescent="0.2">
      <c r="B5" s="134" t="s">
        <v>156</v>
      </c>
      <c r="C5" s="134" t="s">
        <v>157</v>
      </c>
      <c r="D5" s="133" t="s">
        <v>68</v>
      </c>
      <c r="E5" s="133" t="s">
        <v>69</v>
      </c>
      <c r="M5" s="134" t="s">
        <v>168</v>
      </c>
      <c r="N5" s="133" t="s">
        <v>137</v>
      </c>
      <c r="O5" s="133" t="s">
        <v>69</v>
      </c>
    </row>
    <row r="6" spans="1:15" ht="14" customHeight="1" x14ac:dyDescent="0.2">
      <c r="A6" s="133" t="s">
        <v>67</v>
      </c>
      <c r="B6" s="144" t="s">
        <v>13</v>
      </c>
      <c r="C6" s="144" t="s">
        <v>13</v>
      </c>
      <c r="D6" s="144" t="s">
        <v>66</v>
      </c>
      <c r="M6" s="144" t="s">
        <v>80</v>
      </c>
      <c r="N6" s="144" t="s">
        <v>81</v>
      </c>
      <c r="O6" s="144" t="s">
        <v>177</v>
      </c>
    </row>
    <row r="7" spans="1:15" ht="14" customHeight="1" x14ac:dyDescent="0.2">
      <c r="B7" s="144" t="s">
        <v>70</v>
      </c>
      <c r="C7" s="144" t="s">
        <v>18</v>
      </c>
      <c r="D7" s="144" t="s">
        <v>71</v>
      </c>
      <c r="E7" s="144" t="s">
        <v>72</v>
      </c>
      <c r="M7" s="144" t="s">
        <v>103</v>
      </c>
      <c r="N7" s="144" t="s">
        <v>104</v>
      </c>
      <c r="O7" s="144" t="s">
        <v>105</v>
      </c>
    </row>
    <row r="8" spans="1:15" ht="14" customHeight="1" x14ac:dyDescent="0.2">
      <c r="B8" s="144" t="s">
        <v>56</v>
      </c>
      <c r="C8" s="144" t="s">
        <v>7</v>
      </c>
      <c r="D8" s="144" t="s">
        <v>73</v>
      </c>
      <c r="M8" s="144" t="s">
        <v>173</v>
      </c>
      <c r="N8" s="144" t="s">
        <v>179</v>
      </c>
      <c r="O8" s="144" t="s">
        <v>106</v>
      </c>
    </row>
    <row r="9" spans="1:15" ht="14" customHeight="1" x14ac:dyDescent="0.2">
      <c r="B9" s="144" t="s">
        <v>12</v>
      </c>
      <c r="C9" s="144" t="s">
        <v>77</v>
      </c>
      <c r="D9" s="144" t="s">
        <v>78</v>
      </c>
      <c r="M9" s="144" t="s">
        <v>174</v>
      </c>
      <c r="N9" s="144" t="s">
        <v>180</v>
      </c>
      <c r="O9" s="144" t="s">
        <v>167</v>
      </c>
    </row>
    <row r="10" spans="1:15" ht="14" customHeight="1" x14ac:dyDescent="0.2">
      <c r="B10" s="144" t="s">
        <v>14</v>
      </c>
      <c r="C10" s="144" t="s">
        <v>14</v>
      </c>
      <c r="D10" s="144" t="s">
        <v>79</v>
      </c>
      <c r="M10" s="144" t="s">
        <v>107</v>
      </c>
      <c r="N10" s="144" t="s">
        <v>108</v>
      </c>
      <c r="O10" s="144" t="s">
        <v>109</v>
      </c>
    </row>
    <row r="11" spans="1:15" ht="14" customHeight="1" x14ac:dyDescent="0.2">
      <c r="B11" s="144" t="s">
        <v>5</v>
      </c>
      <c r="C11" s="144" t="s">
        <v>5</v>
      </c>
      <c r="D11" s="144" t="s">
        <v>211</v>
      </c>
      <c r="M11" s="144" t="s">
        <v>175</v>
      </c>
      <c r="N11" s="144" t="s">
        <v>181</v>
      </c>
      <c r="O11" s="144" t="s">
        <v>171</v>
      </c>
    </row>
    <row r="12" spans="1:15" ht="14" customHeight="1" x14ac:dyDescent="0.2">
      <c r="B12" s="144" t="s">
        <v>57</v>
      </c>
      <c r="C12" s="144" t="s">
        <v>11</v>
      </c>
      <c r="D12" s="144" t="s">
        <v>90</v>
      </c>
      <c r="M12" s="144" t="s">
        <v>110</v>
      </c>
      <c r="N12" s="144" t="s">
        <v>111</v>
      </c>
      <c r="O12" s="144" t="s">
        <v>170</v>
      </c>
    </row>
    <row r="13" spans="1:15" ht="14" customHeight="1" x14ac:dyDescent="0.2">
      <c r="B13" s="144" t="s">
        <v>4</v>
      </c>
      <c r="C13" s="144" t="s">
        <v>4</v>
      </c>
      <c r="D13" s="144" t="s">
        <v>59</v>
      </c>
      <c r="M13" s="144" t="s">
        <v>176</v>
      </c>
      <c r="N13" s="144" t="s">
        <v>182</v>
      </c>
      <c r="O13" s="144" t="s">
        <v>166</v>
      </c>
    </row>
    <row r="14" spans="1:15" ht="14" customHeight="1" x14ac:dyDescent="0.2">
      <c r="B14" s="144" t="s">
        <v>122</v>
      </c>
      <c r="C14" s="144" t="s">
        <v>55</v>
      </c>
      <c r="D14" s="144" t="s">
        <v>127</v>
      </c>
      <c r="E14" s="144" t="s">
        <v>131</v>
      </c>
      <c r="M14" s="144" t="s">
        <v>162</v>
      </c>
      <c r="N14" s="144" t="s">
        <v>112</v>
      </c>
      <c r="O14" s="144" t="s">
        <v>113</v>
      </c>
    </row>
    <row r="15" spans="1:15" ht="14" customHeight="1" x14ac:dyDescent="0.2">
      <c r="B15" s="144" t="s">
        <v>124</v>
      </c>
      <c r="C15" s="144" t="s">
        <v>125</v>
      </c>
      <c r="D15" s="144" t="s">
        <v>128</v>
      </c>
      <c r="E15" s="144" t="s">
        <v>132</v>
      </c>
      <c r="M15" s="144" t="s">
        <v>163</v>
      </c>
      <c r="N15" s="144" t="s">
        <v>114</v>
      </c>
      <c r="O15" s="144" t="s">
        <v>115</v>
      </c>
    </row>
    <row r="16" spans="1:15" ht="14" customHeight="1" x14ac:dyDescent="0.2">
      <c r="B16" s="144" t="s">
        <v>123</v>
      </c>
      <c r="C16" s="144" t="s">
        <v>126</v>
      </c>
      <c r="D16" s="144" t="s">
        <v>129</v>
      </c>
      <c r="E16" s="144" t="s">
        <v>282</v>
      </c>
      <c r="M16" s="144" t="s">
        <v>161</v>
      </c>
      <c r="N16" s="144" t="s">
        <v>116</v>
      </c>
      <c r="O16" s="144" t="s">
        <v>117</v>
      </c>
    </row>
    <row r="17" spans="1:15" ht="14" customHeight="1" x14ac:dyDescent="0.2">
      <c r="B17" s="144" t="s">
        <v>15</v>
      </c>
      <c r="C17" s="144" t="s">
        <v>15</v>
      </c>
      <c r="D17" s="144" t="s">
        <v>63</v>
      </c>
      <c r="M17" s="144" t="s">
        <v>160</v>
      </c>
      <c r="N17" s="144" t="s">
        <v>118</v>
      </c>
      <c r="O17" s="144" t="s">
        <v>119</v>
      </c>
    </row>
    <row r="18" spans="1:15" ht="14" customHeight="1" x14ac:dyDescent="0.2">
      <c r="M18" s="144" t="s">
        <v>164</v>
      </c>
      <c r="N18" s="144" t="s">
        <v>120</v>
      </c>
      <c r="O18" s="144" t="s">
        <v>33</v>
      </c>
    </row>
    <row r="19" spans="1:15" ht="14" customHeight="1" x14ac:dyDescent="0.2">
      <c r="M19" s="144" t="s">
        <v>159</v>
      </c>
      <c r="N19" s="144" t="s">
        <v>121</v>
      </c>
      <c r="O19" s="144" t="s">
        <v>172</v>
      </c>
    </row>
    <row r="20" spans="1:15" ht="14" customHeight="1" x14ac:dyDescent="0.2">
      <c r="A20" s="133" t="s">
        <v>138</v>
      </c>
      <c r="B20" s="144" t="s">
        <v>74</v>
      </c>
      <c r="C20" s="144" t="s">
        <v>6</v>
      </c>
      <c r="D20" s="144" t="s">
        <v>58</v>
      </c>
      <c r="M20" s="144" t="s">
        <v>169</v>
      </c>
      <c r="N20" s="144" t="s">
        <v>130</v>
      </c>
      <c r="O20" s="144" t="s">
        <v>178</v>
      </c>
    </row>
    <row r="21" spans="1:15" ht="14" customHeight="1" x14ac:dyDescent="0.2">
      <c r="B21" s="144" t="s">
        <v>75</v>
      </c>
      <c r="C21" s="144" t="s">
        <v>19</v>
      </c>
      <c r="D21" s="144" t="s">
        <v>76</v>
      </c>
    </row>
    <row r="22" spans="1:15" ht="14" customHeight="1" x14ac:dyDescent="0.2">
      <c r="B22" s="144" t="s">
        <v>82</v>
      </c>
      <c r="C22" s="144" t="s">
        <v>84</v>
      </c>
      <c r="D22" s="144" t="s">
        <v>86</v>
      </c>
    </row>
    <row r="23" spans="1:15" ht="14" customHeight="1" x14ac:dyDescent="0.2">
      <c r="B23" s="144" t="s">
        <v>83</v>
      </c>
      <c r="C23" s="144" t="s">
        <v>85</v>
      </c>
      <c r="D23" s="144" t="s">
        <v>87</v>
      </c>
    </row>
    <row r="24" spans="1:15" ht="14" customHeight="1" x14ac:dyDescent="0.2">
      <c r="B24" s="144" t="s">
        <v>91</v>
      </c>
      <c r="C24" s="144" t="s">
        <v>93</v>
      </c>
      <c r="D24" s="144" t="s">
        <v>95</v>
      </c>
    </row>
    <row r="25" spans="1:15" ht="14" customHeight="1" x14ac:dyDescent="0.2">
      <c r="B25" s="144" t="s">
        <v>92</v>
      </c>
      <c r="C25" s="144" t="s">
        <v>94</v>
      </c>
      <c r="D25" s="144" t="s">
        <v>96</v>
      </c>
    </row>
    <row r="26" spans="1:15" ht="14" customHeight="1" x14ac:dyDescent="0.2">
      <c r="B26" s="144" t="s">
        <v>277</v>
      </c>
      <c r="C26" s="144" t="s">
        <v>133</v>
      </c>
      <c r="D26" s="144" t="s">
        <v>134</v>
      </c>
    </row>
    <row r="27" spans="1:15" ht="14" customHeight="1" x14ac:dyDescent="0.2">
      <c r="C27" s="144" t="s">
        <v>135</v>
      </c>
      <c r="D27" s="144" t="s">
        <v>136</v>
      </c>
    </row>
    <row r="28" spans="1:15" ht="14" customHeight="1" x14ac:dyDescent="0.2"/>
    <row r="29" spans="1:15" ht="14" customHeight="1" x14ac:dyDescent="0.2"/>
    <row r="30" spans="1:15" ht="14" customHeight="1" x14ac:dyDescent="0.2"/>
    <row r="31" spans="1:15" ht="14" customHeight="1" x14ac:dyDescent="0.2">
      <c r="A31" s="133" t="s">
        <v>139</v>
      </c>
      <c r="B31" s="145" t="s">
        <v>16</v>
      </c>
      <c r="C31" s="145" t="s">
        <v>16</v>
      </c>
      <c r="D31" s="145" t="s">
        <v>64</v>
      </c>
    </row>
    <row r="32" spans="1:15" ht="14" customHeight="1" x14ac:dyDescent="0.2">
      <c r="B32" s="145" t="s">
        <v>8</v>
      </c>
      <c r="C32" s="145" t="s">
        <v>8</v>
      </c>
      <c r="D32" s="145" t="s">
        <v>60</v>
      </c>
    </row>
    <row r="33" spans="1:5" ht="14" customHeight="1" x14ac:dyDescent="0.2">
      <c r="B33" s="145" t="s">
        <v>97</v>
      </c>
      <c r="C33" s="145" t="s">
        <v>21</v>
      </c>
      <c r="D33" s="145" t="s">
        <v>101</v>
      </c>
      <c r="E33" s="144" t="s">
        <v>102</v>
      </c>
    </row>
    <row r="34" spans="1:5" ht="14" customHeight="1" x14ac:dyDescent="0.2">
      <c r="B34" s="145" t="s">
        <v>98</v>
      </c>
      <c r="C34" s="145" t="s">
        <v>20</v>
      </c>
      <c r="D34" s="145" t="s">
        <v>100</v>
      </c>
      <c r="E34" s="144" t="s">
        <v>99</v>
      </c>
    </row>
    <row r="35" spans="1:5" ht="14" customHeight="1" x14ac:dyDescent="0.2">
      <c r="B35" s="145" t="s">
        <v>9</v>
      </c>
      <c r="C35" s="145" t="s">
        <v>9</v>
      </c>
      <c r="D35" s="145" t="s">
        <v>61</v>
      </c>
    </row>
    <row r="36" spans="1:5" ht="14" customHeight="1" x14ac:dyDescent="0.2">
      <c r="B36" s="145" t="s">
        <v>10</v>
      </c>
      <c r="C36" s="145" t="s">
        <v>10</v>
      </c>
      <c r="D36" s="145" t="s">
        <v>62</v>
      </c>
    </row>
    <row r="37" spans="1:5" ht="14" customHeight="1" x14ac:dyDescent="0.2">
      <c r="B37" s="145"/>
      <c r="C37" s="145"/>
      <c r="D37" s="145"/>
    </row>
    <row r="38" spans="1:5" ht="14" customHeight="1" x14ac:dyDescent="0.2">
      <c r="A38" s="133" t="s">
        <v>140</v>
      </c>
      <c r="B38" s="145" t="s">
        <v>88</v>
      </c>
      <c r="C38" s="145" t="s">
        <v>17</v>
      </c>
      <c r="D38" s="145" t="s">
        <v>89</v>
      </c>
    </row>
    <row r="39" spans="1:5" x14ac:dyDescent="0.2">
      <c r="B39" s="145"/>
      <c r="C39" s="145"/>
      <c r="D39" s="145"/>
    </row>
    <row r="40" spans="1:5" x14ac:dyDescent="0.2">
      <c r="B40" s="145"/>
      <c r="C40" s="145"/>
      <c r="D40" s="145"/>
    </row>
    <row r="41" spans="1:5" ht="19" customHeight="1" x14ac:dyDescent="0.2">
      <c r="A41" s="143" t="s">
        <v>192</v>
      </c>
    </row>
    <row r="42" spans="1:5" ht="16" customHeight="1" x14ac:dyDescent="0.2">
      <c r="A42" s="144" t="s">
        <v>213</v>
      </c>
    </row>
    <row r="43" spans="1:5" ht="16" customHeight="1" x14ac:dyDescent="0.2">
      <c r="A43" s="144" t="s">
        <v>214</v>
      </c>
    </row>
    <row r="44" spans="1:5" ht="19" customHeight="1" x14ac:dyDescent="0.2">
      <c r="A44" s="133"/>
    </row>
    <row r="45" spans="1:5" ht="19" customHeight="1" x14ac:dyDescent="0.2">
      <c r="A45" s="143" t="s">
        <v>193</v>
      </c>
    </row>
    <row r="46" spans="1:5" ht="16" customHeight="1" x14ac:dyDescent="0.2">
      <c r="A46" s="144" t="s">
        <v>184</v>
      </c>
    </row>
    <row r="47" spans="1:5" ht="16" customHeight="1" x14ac:dyDescent="0.2">
      <c r="A47" s="144" t="s">
        <v>185</v>
      </c>
    </row>
    <row r="48" spans="1:5" ht="16" customHeight="1" x14ac:dyDescent="0.2">
      <c r="A48" s="144" t="s">
        <v>186</v>
      </c>
    </row>
    <row r="49" spans="1:1" ht="16" customHeight="1" x14ac:dyDescent="0.2">
      <c r="A49" s="144" t="s">
        <v>215</v>
      </c>
    </row>
    <row r="50" spans="1:1" ht="16" customHeight="1" x14ac:dyDescent="0.2">
      <c r="A50" s="144" t="s">
        <v>216</v>
      </c>
    </row>
    <row r="51" spans="1:1" ht="16" customHeight="1" x14ac:dyDescent="0.2"/>
    <row r="52" spans="1:1" ht="19" customHeight="1" x14ac:dyDescent="0.2">
      <c r="A52" s="143" t="s">
        <v>194</v>
      </c>
    </row>
    <row r="53" spans="1:1" ht="16" customHeight="1" x14ac:dyDescent="0.2">
      <c r="A53" s="144" t="s">
        <v>187</v>
      </c>
    </row>
    <row r="54" spans="1:1" ht="16" customHeight="1" x14ac:dyDescent="0.2">
      <c r="A54" s="144" t="s">
        <v>188</v>
      </c>
    </row>
    <row r="55" spans="1:1" ht="16" customHeight="1" x14ac:dyDescent="0.2">
      <c r="A55" s="144" t="s">
        <v>189</v>
      </c>
    </row>
    <row r="56" spans="1:1" ht="16" customHeight="1" x14ac:dyDescent="0.2">
      <c r="A56" s="144" t="s">
        <v>190</v>
      </c>
    </row>
    <row r="57" spans="1:1" ht="16" customHeight="1" x14ac:dyDescent="0.2">
      <c r="A57" s="144" t="s">
        <v>191</v>
      </c>
    </row>
    <row r="58" spans="1:1" ht="16" customHeight="1" x14ac:dyDescent="0.2"/>
    <row r="59" spans="1:1" ht="19" customHeight="1" x14ac:dyDescent="0.2">
      <c r="A59" s="143" t="s">
        <v>285</v>
      </c>
    </row>
    <row r="60" spans="1:1" ht="16" customHeight="1" x14ac:dyDescent="0.2">
      <c r="A60" s="144" t="s">
        <v>218</v>
      </c>
    </row>
    <row r="61" spans="1:1" ht="16" customHeight="1" x14ac:dyDescent="0.2">
      <c r="A61" s="144" t="s">
        <v>217</v>
      </c>
    </row>
    <row r="62" spans="1:1" ht="16" customHeight="1" x14ac:dyDescent="0.2"/>
    <row r="63" spans="1:1" ht="16" customHeight="1" x14ac:dyDescent="0.2">
      <c r="A63" s="144" t="s">
        <v>284</v>
      </c>
    </row>
    <row r="65" spans="1:1" ht="19" customHeight="1" x14ac:dyDescent="0.2">
      <c r="A65" s="143" t="s">
        <v>221</v>
      </c>
    </row>
    <row r="66" spans="1:1" ht="16" customHeight="1" x14ac:dyDescent="0.2">
      <c r="A66" s="144" t="s">
        <v>222</v>
      </c>
    </row>
    <row r="67" spans="1:1" x14ac:dyDescent="0.2">
      <c r="A67" s="144" t="s">
        <v>223</v>
      </c>
    </row>
    <row r="69" spans="1:1" ht="19" customHeight="1" x14ac:dyDescent="0.2">
      <c r="A69" s="143" t="s">
        <v>195</v>
      </c>
    </row>
    <row r="70" spans="1:1" ht="16" customHeight="1" x14ac:dyDescent="0.2">
      <c r="A70" s="144" t="s">
        <v>206</v>
      </c>
    </row>
    <row r="71" spans="1:1" ht="16" customHeight="1" x14ac:dyDescent="0.2"/>
    <row r="72" spans="1:1" ht="16" customHeight="1" x14ac:dyDescent="0.2">
      <c r="A72" s="144" t="s">
        <v>196</v>
      </c>
    </row>
    <row r="73" spans="1:1" ht="16" customHeight="1" x14ac:dyDescent="0.2">
      <c r="A73" s="144" t="s">
        <v>207</v>
      </c>
    </row>
    <row r="74" spans="1:1" ht="16" customHeight="1" x14ac:dyDescent="0.2"/>
    <row r="75" spans="1:1" ht="16" customHeight="1" x14ac:dyDescent="0.2">
      <c r="A75" s="144" t="s">
        <v>197</v>
      </c>
    </row>
    <row r="76" spans="1:1" ht="16" customHeight="1" x14ac:dyDescent="0.2">
      <c r="A76" s="144" t="s">
        <v>198</v>
      </c>
    </row>
    <row r="77" spans="1:1" ht="16" customHeight="1" x14ac:dyDescent="0.2">
      <c r="A77" s="144" t="s">
        <v>199</v>
      </c>
    </row>
    <row r="78" spans="1:1" ht="16" customHeight="1" x14ac:dyDescent="0.2"/>
    <row r="79" spans="1:1" ht="16" customHeight="1" x14ac:dyDescent="0.2">
      <c r="A79" s="144" t="s">
        <v>200</v>
      </c>
    </row>
    <row r="80" spans="1:1" ht="16" customHeight="1" x14ac:dyDescent="0.2">
      <c r="A80" s="144" t="s">
        <v>201</v>
      </c>
    </row>
    <row r="81" spans="1:5" ht="16" customHeight="1" x14ac:dyDescent="0.2">
      <c r="A81" s="144" t="s">
        <v>202</v>
      </c>
    </row>
    <row r="82" spans="1:5" ht="16" customHeight="1" x14ac:dyDescent="0.2"/>
    <row r="83" spans="1:5" ht="16" customHeight="1" x14ac:dyDescent="0.2">
      <c r="A83" s="144" t="s">
        <v>203</v>
      </c>
    </row>
    <row r="84" spans="1:5" ht="16" customHeight="1" x14ac:dyDescent="0.2">
      <c r="A84" s="144" t="s">
        <v>204</v>
      </c>
    </row>
    <row r="85" spans="1:5" ht="16" customHeight="1" x14ac:dyDescent="0.2">
      <c r="A85" s="144" t="s">
        <v>205</v>
      </c>
    </row>
    <row r="86" spans="1:5" ht="16" customHeight="1" x14ac:dyDescent="0.2"/>
    <row r="87" spans="1:5" ht="19" customHeight="1" x14ac:dyDescent="0.2">
      <c r="A87" s="143" t="s">
        <v>208</v>
      </c>
    </row>
    <row r="88" spans="1:5" ht="16" customHeight="1" x14ac:dyDescent="0.2">
      <c r="A88" s="242" t="s">
        <v>425</v>
      </c>
      <c r="D88" s="169"/>
      <c r="E88" s="170"/>
    </row>
    <row r="89" spans="1:5" ht="16" customHeight="1" x14ac:dyDescent="0.2">
      <c r="A89" s="243" t="s">
        <v>426</v>
      </c>
    </row>
    <row r="90" spans="1:5" ht="16" customHeight="1" x14ac:dyDescent="0.2">
      <c r="A90" s="244"/>
    </row>
    <row r="91" spans="1:5" ht="16" customHeight="1" x14ac:dyDescent="0.2">
      <c r="A91" s="244" t="s">
        <v>427</v>
      </c>
    </row>
    <row r="92" spans="1:5" ht="16" customHeight="1" x14ac:dyDescent="0.2">
      <c r="A92" s="244" t="s">
        <v>428</v>
      </c>
      <c r="D92" s="168"/>
    </row>
    <row r="93" spans="1:5" ht="16" customHeight="1" x14ac:dyDescent="0.2">
      <c r="A93" s="243" t="s">
        <v>429</v>
      </c>
    </row>
    <row r="94" spans="1:5" ht="16" customHeight="1" x14ac:dyDescent="0.2">
      <c r="A94" s="244" t="s">
        <v>430</v>
      </c>
    </row>
    <row r="95" spans="1:5" ht="16" customHeight="1" x14ac:dyDescent="0.2">
      <c r="A95" s="244" t="s">
        <v>431</v>
      </c>
    </row>
    <row r="96" spans="1:5" ht="16" customHeight="1" x14ac:dyDescent="0.2">
      <c r="A96" s="242" t="s">
        <v>210</v>
      </c>
    </row>
    <row r="97" spans="1:1" x14ac:dyDescent="0.2">
      <c r="A97" s="242" t="s">
        <v>209</v>
      </c>
    </row>
    <row r="98" spans="1:1" x14ac:dyDescent="0.2">
      <c r="A98" s="242" t="s">
        <v>432</v>
      </c>
    </row>
    <row r="99" spans="1:1" x14ac:dyDescent="0.2">
      <c r="A99" s="242" t="s">
        <v>209</v>
      </c>
    </row>
    <row r="100" spans="1:1" x14ac:dyDescent="0.2">
      <c r="A100" s="243"/>
    </row>
    <row r="101" spans="1:1" x14ac:dyDescent="0.2">
      <c r="A101" s="242" t="s">
        <v>433</v>
      </c>
    </row>
    <row r="102" spans="1:1" x14ac:dyDescent="0.2">
      <c r="A102" s="242" t="s">
        <v>434</v>
      </c>
    </row>
    <row r="103" spans="1:1" x14ac:dyDescent="0.2">
      <c r="A103" s="242" t="s">
        <v>219</v>
      </c>
    </row>
    <row r="104" spans="1:1" x14ac:dyDescent="0.2">
      <c r="A104" s="242" t="s">
        <v>435</v>
      </c>
    </row>
  </sheetData>
  <hyperlinks>
    <hyperlink ref="A93" r:id="rId1"/>
  </hyperlinks>
  <pageMargins left="0.75" right="0.75" top="1" bottom="1" header="0.5" footer="0.5"/>
  <pageSetup orientation="portrait" horizontalDpi="4294967292" verticalDpi="4294967292"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Report</vt:lpstr>
      <vt:lpstr>Analysis precision</vt:lpstr>
      <vt:lpstr>Replicate filter precision</vt:lpstr>
      <vt:lpstr>Effective LOQ</vt:lpstr>
      <vt:lpstr>SS from clients</vt:lpstr>
      <vt:lpstr>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Thomas</dc:creator>
  <cp:lastModifiedBy>Microsoft Office User</cp:lastModifiedBy>
  <cp:lastPrinted>2017-02-22T16:29:27Z</cp:lastPrinted>
  <dcterms:created xsi:type="dcterms:W3CDTF">2003-07-28T19:31:27Z</dcterms:created>
  <dcterms:modified xsi:type="dcterms:W3CDTF">2017-10-18T16:05:05Z</dcterms:modified>
</cp:coreProperties>
</file>