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autoCompressPictures="0"/>
  <bookViews>
    <workbookView xWindow="240" yWindow="400" windowWidth="15620" windowHeight="12220"/>
  </bookViews>
  <sheets>
    <sheet name="p1" sheetId="4" r:id="rId1"/>
    <sheet name="DL calc" sheetId="5" r:id="rId2"/>
  </sheets>
  <externalReferences>
    <externalReference r:id="rId3"/>
  </externalReferences>
  <definedNames>
    <definedName name="_xlnm.Print_Area" localSheetId="0">'p1'!$A$1:$E$28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5" l="1"/>
  <c r="H17" i="5"/>
  <c r="G17" i="5"/>
  <c r="I16" i="5"/>
  <c r="H16" i="5"/>
  <c r="G16" i="5"/>
  <c r="D15" i="5"/>
  <c r="C15" i="5"/>
  <c r="C11" i="5"/>
  <c r="C12" i="5"/>
  <c r="C13" i="5"/>
  <c r="C14" i="5"/>
  <c r="C23" i="5"/>
  <c r="B15" i="5"/>
  <c r="D14" i="5"/>
  <c r="B14" i="5"/>
  <c r="I13" i="5"/>
  <c r="H13" i="5"/>
  <c r="G13" i="5"/>
  <c r="D13" i="5"/>
  <c r="B13" i="5"/>
  <c r="I12" i="5"/>
  <c r="I21" i="5"/>
  <c r="C7" i="5"/>
  <c r="H12" i="5"/>
  <c r="H21" i="5"/>
  <c r="C6" i="5"/>
  <c r="G12" i="5"/>
  <c r="G21" i="5"/>
  <c r="C5" i="5"/>
  <c r="D12" i="5"/>
  <c r="B12" i="5"/>
  <c r="I11" i="5"/>
  <c r="H11" i="5"/>
  <c r="G11" i="5"/>
  <c r="D11" i="5"/>
  <c r="D23" i="5"/>
  <c r="C21" i="5"/>
  <c r="C22" i="5"/>
  <c r="B6" i="5"/>
  <c r="B11" i="5"/>
  <c r="B23" i="5"/>
  <c r="D6" i="5"/>
  <c r="B21" i="5"/>
  <c r="B22" i="5"/>
  <c r="B5" i="5"/>
  <c r="D5" i="5"/>
  <c r="D21" i="5"/>
  <c r="D22" i="5"/>
  <c r="B7" i="5"/>
  <c r="D7" i="5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<sst xmlns="http://schemas.openxmlformats.org/spreadsheetml/2006/main" count="54" uniqueCount="54">
  <si>
    <t xml:space="preserve">Sample Batch: </t>
  </si>
  <si>
    <t xml:space="preserve">Run Date: </t>
  </si>
  <si>
    <t xml:space="preserve"> </t>
  </si>
  <si>
    <t>Sample</t>
  </si>
  <si>
    <t xml:space="preserve"> C/N</t>
  </si>
  <si>
    <t>ID</t>
  </si>
  <si>
    <t xml:space="preserve"> C</t>
  </si>
  <si>
    <t xml:space="preserve"> N</t>
  </si>
  <si>
    <t xml:space="preserve"> ratio</t>
  </si>
  <si>
    <t>Flags</t>
  </si>
  <si>
    <t>Micrograms</t>
  </si>
  <si>
    <t>Detection Limit (µg)</t>
  </si>
  <si>
    <t>C</t>
  </si>
  <si>
    <t>N</t>
  </si>
  <si>
    <t>Boss</t>
  </si>
  <si>
    <t>AL5400</t>
  </si>
  <si>
    <t>St 2 0m</t>
  </si>
  <si>
    <t>St 2 4-1</t>
  </si>
  <si>
    <t>St 2 4-2</t>
  </si>
  <si>
    <t>St 2 0m wet blank</t>
  </si>
  <si>
    <t>St 4 3-1</t>
  </si>
  <si>
    <t>St 4 3-2</t>
  </si>
  <si>
    <t>St 4 0m wet blank</t>
  </si>
  <si>
    <t>St 4 0m</t>
  </si>
  <si>
    <t>St 8 0m</t>
  </si>
  <si>
    <t>St 8 3-1</t>
  </si>
  <si>
    <t>St 8 3-2</t>
  </si>
  <si>
    <t>St 8 0m wet blank</t>
  </si>
  <si>
    <t>St 18 0m</t>
  </si>
  <si>
    <t>St 18 3-1</t>
  </si>
  <si>
    <t>St 18 3-2</t>
  </si>
  <si>
    <t>St 18 0m wet blank</t>
  </si>
  <si>
    <t>St 24 0m</t>
  </si>
  <si>
    <t>St 24 3-1</t>
  </si>
  <si>
    <t>St 24 3-2</t>
  </si>
  <si>
    <t>St 24 0m wet blank</t>
  </si>
  <si>
    <t>R-Z</t>
  </si>
  <si>
    <t>Avg K</t>
  </si>
  <si>
    <t>DL ug</t>
  </si>
  <si>
    <t>Carbon</t>
  </si>
  <si>
    <t>Hydrogen</t>
  </si>
  <si>
    <t>Nitrogen</t>
  </si>
  <si>
    <t>Blanks and spacers</t>
  </si>
  <si>
    <t>BC</t>
  </si>
  <si>
    <t>BH</t>
  </si>
  <si>
    <t>BN</t>
  </si>
  <si>
    <t>Standards</t>
  </si>
  <si>
    <t>KC</t>
  </si>
  <si>
    <t>KH</t>
  </si>
  <si>
    <t>KN</t>
  </si>
  <si>
    <t>Stdev =</t>
  </si>
  <si>
    <t>Mean =</t>
  </si>
  <si>
    <t>3*stdev =</t>
  </si>
  <si>
    <t>Average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</si>
</sst>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3" fillId="0" borderId="4" xfId="0" applyFont="1" applyBorder="1" applyAlignment="1">
      <alignment horizontal="left"/>
    </xf>
    <xf numFmtId="165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5" fillId="0" borderId="3" xfId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2" fontId="1" fillId="0" borderId="0" xfId="4" applyNumberFormat="1" applyFont="1"/>
    <xf numFmtId="0" fontId="3" fillId="0" borderId="0" xfId="1" applyFont="1" applyAlignment="1">
      <alignment horizontal="center" wrapText="1"/>
    </xf>
    <xf numFmtId="0" fontId="1" fillId="0" borderId="0" xfId="5"/>
    <xf numFmtId="0" fontId="3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1" fontId="3" fillId="0" borderId="0" xfId="4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0" borderId="0" xfId="4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1" applyFont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3 2" xfId="5"/>
    <cellStyle name="Percent 2" xfId="3"/>
    <cellStyle name="Percent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ecker/Desktop/Boss_AL5400-preli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c"/>
      <sheetName val="DL calc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9">
          <cell r="C9">
            <v>20</v>
          </cell>
          <cell r="D9">
            <v>267</v>
          </cell>
          <cell r="E9">
            <v>140</v>
          </cell>
        </row>
        <row r="10">
          <cell r="I10">
            <v>22.883147512582621</v>
          </cell>
          <cell r="J10">
            <v>67.399625459154407</v>
          </cell>
          <cell r="K10">
            <v>8.3567606932092922</v>
          </cell>
        </row>
        <row r="11">
          <cell r="I11">
            <v>22.855695594772193</v>
          </cell>
          <cell r="J11">
            <v>71.155261129564778</v>
          </cell>
          <cell r="K11">
            <v>8.3255929861126852</v>
          </cell>
        </row>
        <row r="13">
          <cell r="P13">
            <v>22.847691999471433</v>
          </cell>
          <cell r="Q13">
            <v>71.793443626528571</v>
          </cell>
          <cell r="R13">
            <v>8.206258206258207</v>
          </cell>
        </row>
        <row r="14">
          <cell r="C14">
            <v>26</v>
          </cell>
          <cell r="D14">
            <v>367</v>
          </cell>
          <cell r="E14">
            <v>135</v>
          </cell>
        </row>
        <row r="31">
          <cell r="C31">
            <v>15</v>
          </cell>
          <cell r="D31">
            <v>350</v>
          </cell>
          <cell r="E31">
            <v>138</v>
          </cell>
        </row>
        <row r="33">
          <cell r="C33">
            <v>23</v>
          </cell>
          <cell r="D33">
            <v>306</v>
          </cell>
          <cell r="E33">
            <v>122</v>
          </cell>
        </row>
        <row r="38">
          <cell r="C38">
            <v>16</v>
          </cell>
          <cell r="D38">
            <v>315</v>
          </cell>
          <cell r="E38">
            <v>118</v>
          </cell>
        </row>
        <row r="42">
          <cell r="I42">
            <v>22.810105459444554</v>
          </cell>
          <cell r="J42">
            <v>65.732486132557142</v>
          </cell>
          <cell r="K42">
            <v>8.3022036993156139</v>
          </cell>
        </row>
        <row r="43">
          <cell r="I43">
            <v>22.812673906988447</v>
          </cell>
          <cell r="J43">
            <v>69.480646712702097</v>
          </cell>
          <cell r="K43">
            <v>8.4449845406020714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8"/>
  <sheetViews>
    <sheetView tabSelected="1" workbookViewId="0"/>
  </sheetViews>
  <sheetFormatPr baseColWidth="10" defaultColWidth="8.83203125" defaultRowHeight="12" x14ac:dyDescent="0"/>
  <cols>
    <col min="1" max="1" width="22.83203125" style="4" customWidth="1"/>
    <col min="2" max="2" width="13.5" style="4" bestFit="1" customWidth="1"/>
    <col min="3" max="3" width="12.33203125" style="4" customWidth="1"/>
    <col min="4" max="4" width="10.5" style="4" bestFit="1" customWidth="1"/>
    <col min="5" max="5" width="10.83203125" style="4" bestFit="1" customWidth="1"/>
    <col min="6" max="6" width="8.83203125" style="4"/>
    <col min="7" max="7" width="25.83203125" style="4" customWidth="1"/>
    <col min="8" max="16384" width="8.83203125" style="4"/>
  </cols>
  <sheetData>
    <row r="1" spans="1:5">
      <c r="A1" s="13" t="s">
        <v>0</v>
      </c>
      <c r="B1" s="15" t="s">
        <v>14</v>
      </c>
      <c r="C1" s="5" t="s">
        <v>15</v>
      </c>
      <c r="D1" s="5" t="s">
        <v>1</v>
      </c>
      <c r="E1" s="12">
        <v>42846</v>
      </c>
    </row>
    <row r="2" spans="1:5">
      <c r="A2" s="7" t="s">
        <v>2</v>
      </c>
      <c r="B2" s="8"/>
      <c r="C2" s="8"/>
      <c r="D2" s="8"/>
      <c r="E2" s="9"/>
    </row>
    <row r="3" spans="1:5">
      <c r="A3" s="6" t="s">
        <v>3</v>
      </c>
      <c r="B3" s="51" t="s">
        <v>10</v>
      </c>
      <c r="C3" s="52"/>
      <c r="D3" s="1" t="s">
        <v>4</v>
      </c>
      <c r="E3" s="10"/>
    </row>
    <row r="4" spans="1:5">
      <c r="A4" s="7" t="s">
        <v>5</v>
      </c>
      <c r="B4" s="7" t="s">
        <v>6</v>
      </c>
      <c r="C4" s="3" t="s">
        <v>7</v>
      </c>
      <c r="D4" s="2" t="s">
        <v>8</v>
      </c>
      <c r="E4" s="11" t="s">
        <v>9</v>
      </c>
    </row>
    <row r="5" spans="1:5">
      <c r="A5" s="4" t="s">
        <v>16</v>
      </c>
      <c r="B5" s="17">
        <v>250.83463227919938</v>
      </c>
      <c r="C5" s="18">
        <v>44.20105578231292</v>
      </c>
      <c r="D5" s="47">
        <v>5.6748561282006982</v>
      </c>
      <c r="E5" s="1" t="str">
        <f t="shared" ref="E5:E24" si="0">IF(B5&lt;$B$28,IF(C5&lt;$C$28,"C&lt;DL, N&lt;DL","C&lt;DL"),IF(C5&lt;$C$28,"N&lt;DL",""))</f>
        <v/>
      </c>
    </row>
    <row r="6" spans="1:5">
      <c r="A6" s="4" t="s">
        <v>17</v>
      </c>
      <c r="B6" s="50">
        <v>276.25499183862985</v>
      </c>
      <c r="C6" s="16">
        <v>55.611654421768705</v>
      </c>
      <c r="D6" s="48">
        <v>4.9675736985535934</v>
      </c>
      <c r="E6" s="14" t="str">
        <f t="shared" si="0"/>
        <v/>
      </c>
    </row>
    <row r="7" spans="1:5">
      <c r="A7" s="4" t="s">
        <v>18</v>
      </c>
      <c r="B7" s="50">
        <v>227.55815846574498</v>
      </c>
      <c r="C7" s="16">
        <v>43.480386394557819</v>
      </c>
      <c r="D7" s="48">
        <v>5.2335817902075288</v>
      </c>
      <c r="E7" s="14" t="str">
        <f t="shared" si="0"/>
        <v/>
      </c>
    </row>
    <row r="8" spans="1:5">
      <c r="A8" s="4" t="s">
        <v>19</v>
      </c>
      <c r="B8" s="16">
        <v>7.4817237257531994</v>
      </c>
      <c r="C8" s="16">
        <v>0.8407809523809523</v>
      </c>
      <c r="D8" s="48">
        <v>8.8985409393091004</v>
      </c>
      <c r="E8" s="14" t="str">
        <f t="shared" si="0"/>
        <v>N&lt;DL</v>
      </c>
    </row>
    <row r="9" spans="1:5">
      <c r="A9" s="9" t="s">
        <v>23</v>
      </c>
      <c r="B9" s="50">
        <v>207.2131202641354</v>
      </c>
      <c r="C9" s="16">
        <v>42.639605442176865</v>
      </c>
      <c r="D9" s="48">
        <v>4.8596397202862258</v>
      </c>
      <c r="E9" s="14" t="str">
        <f t="shared" si="0"/>
        <v/>
      </c>
    </row>
    <row r="10" spans="1:5">
      <c r="A10" s="4" t="s">
        <v>20</v>
      </c>
      <c r="B10" s="17">
        <v>214.73859676021465</v>
      </c>
      <c r="C10" s="18">
        <v>42.879828571428568</v>
      </c>
      <c r="D10" s="47">
        <v>5.0079164006569279</v>
      </c>
      <c r="E10" s="1" t="str">
        <f t="shared" si="0"/>
        <v/>
      </c>
    </row>
    <row r="11" spans="1:5">
      <c r="A11" s="4" t="s">
        <v>21</v>
      </c>
      <c r="B11" s="50">
        <v>175.71112562938509</v>
      </c>
      <c r="C11" s="16">
        <v>35.432911564625847</v>
      </c>
      <c r="D11" s="48">
        <v>4.9589807292270285</v>
      </c>
      <c r="E11" s="14" t="str">
        <f t="shared" si="0"/>
        <v/>
      </c>
    </row>
    <row r="12" spans="1:5">
      <c r="A12" s="4" t="s">
        <v>22</v>
      </c>
      <c r="B12" s="16">
        <v>10.19439548596781</v>
      </c>
      <c r="C12" s="16">
        <v>1.3212272108843537</v>
      </c>
      <c r="D12" s="48">
        <v>7.715853414148401</v>
      </c>
      <c r="E12" s="14" t="str">
        <f t="shared" si="0"/>
        <v>N&lt;DL</v>
      </c>
    </row>
    <row r="13" spans="1:5">
      <c r="A13" s="4" t="s">
        <v>24</v>
      </c>
      <c r="B13" s="50">
        <v>124.17036218530748</v>
      </c>
      <c r="C13" s="16">
        <v>22.460862585034011</v>
      </c>
      <c r="D13" s="48">
        <v>5.5282989117276351</v>
      </c>
      <c r="E13" s="14" t="str">
        <f t="shared" si="0"/>
        <v/>
      </c>
    </row>
    <row r="14" spans="1:5">
      <c r="A14" s="9" t="s">
        <v>25</v>
      </c>
      <c r="B14" s="16">
        <v>91.968323225340498</v>
      </c>
      <c r="C14" s="16">
        <v>19.337961904761904</v>
      </c>
      <c r="D14" s="48">
        <v>4.7558436446549015</v>
      </c>
      <c r="E14" s="14" t="str">
        <f t="shared" si="0"/>
        <v/>
      </c>
    </row>
    <row r="15" spans="1:5">
      <c r="A15" s="4" t="s">
        <v>26</v>
      </c>
      <c r="B15" s="18">
        <v>71.754543334709041</v>
      </c>
      <c r="C15" s="18">
        <v>14.773722448979591</v>
      </c>
      <c r="D15" s="47">
        <v>4.8569034366599375</v>
      </c>
      <c r="E15" s="1" t="str">
        <f t="shared" si="0"/>
        <v/>
      </c>
    </row>
    <row r="16" spans="1:5">
      <c r="A16" s="4" t="s">
        <v>27</v>
      </c>
      <c r="B16" s="16">
        <v>7.3067126444490311</v>
      </c>
      <c r="C16" s="16">
        <v>1.0810040816326529</v>
      </c>
      <c r="D16" s="48">
        <v>6.7591906160184134</v>
      </c>
      <c r="E16" s="14" t="str">
        <f t="shared" si="0"/>
        <v>N&lt;DL</v>
      </c>
    </row>
    <row r="17" spans="1:5">
      <c r="A17" s="4" t="s">
        <v>28</v>
      </c>
      <c r="B17" s="50">
        <v>128.06435874432523</v>
      </c>
      <c r="C17" s="16">
        <v>21.259746938775507</v>
      </c>
      <c r="D17" s="48">
        <v>6.0237950674167964</v>
      </c>
      <c r="E17" s="14" t="str">
        <f t="shared" si="0"/>
        <v/>
      </c>
    </row>
    <row r="18" spans="1:5">
      <c r="A18" s="4" t="s">
        <v>29</v>
      </c>
      <c r="B18" s="16">
        <v>93.280906335121756</v>
      </c>
      <c r="C18" s="16">
        <v>18.617292517006803</v>
      </c>
      <c r="D18" s="48">
        <v>5.0104442549801549</v>
      </c>
      <c r="E18" s="14" t="str">
        <f t="shared" si="0"/>
        <v/>
      </c>
    </row>
    <row r="19" spans="1:5">
      <c r="A19" s="4" t="s">
        <v>30</v>
      </c>
      <c r="B19" s="16">
        <v>82.080197131654984</v>
      </c>
      <c r="C19" s="16">
        <v>16.815619047619045</v>
      </c>
      <c r="D19" s="48">
        <v>4.8811879538432379</v>
      </c>
      <c r="E19" s="14" t="str">
        <f t="shared" si="0"/>
        <v/>
      </c>
    </row>
    <row r="20" spans="1:5">
      <c r="A20" s="10" t="s">
        <v>31</v>
      </c>
      <c r="B20" s="18">
        <v>8.7068012948823785</v>
      </c>
      <c r="C20" s="18">
        <v>1.4413387755102038</v>
      </c>
      <c r="D20" s="47">
        <v>6.0407736493457982</v>
      </c>
      <c r="E20" s="1" t="str">
        <f t="shared" si="0"/>
        <v>N&lt;DL</v>
      </c>
    </row>
    <row r="21" spans="1:5">
      <c r="A21" s="4" t="s">
        <v>32</v>
      </c>
      <c r="B21" s="50">
        <v>152.21588796430046</v>
      </c>
      <c r="C21" s="16">
        <v>29.307221768707482</v>
      </c>
      <c r="D21" s="48">
        <v>5.193801349223337</v>
      </c>
      <c r="E21" s="14" t="str">
        <f t="shared" si="0"/>
        <v/>
      </c>
    </row>
    <row r="22" spans="1:5">
      <c r="A22" s="4" t="s">
        <v>33</v>
      </c>
      <c r="B22" s="50">
        <v>133.31469118345029</v>
      </c>
      <c r="C22" s="16">
        <v>27.745771428571427</v>
      </c>
      <c r="D22" s="48">
        <v>4.8048651855528677</v>
      </c>
      <c r="E22" s="14" t="str">
        <f t="shared" si="0"/>
        <v/>
      </c>
    </row>
    <row r="23" spans="1:5">
      <c r="A23" s="4" t="s">
        <v>34</v>
      </c>
      <c r="B23" s="50">
        <v>137.25244051279407</v>
      </c>
      <c r="C23" s="16">
        <v>26.424544217687071</v>
      </c>
      <c r="D23" s="48">
        <v>5.1941270730007583</v>
      </c>
      <c r="E23" s="14" t="str">
        <f t="shared" si="0"/>
        <v/>
      </c>
    </row>
    <row r="24" spans="1:5">
      <c r="A24" s="9" t="s">
        <v>35</v>
      </c>
      <c r="B24" s="19">
        <v>10.500664878250104</v>
      </c>
      <c r="C24" s="19">
        <v>2.0418965986394557</v>
      </c>
      <c r="D24" s="49">
        <v>5.1426036388164045</v>
      </c>
      <c r="E24" s="2" t="str">
        <f t="shared" si="0"/>
        <v>N&lt;DL</v>
      </c>
    </row>
    <row r="27" spans="1:5">
      <c r="B27" s="1" t="s">
        <v>12</v>
      </c>
      <c r="C27" s="1" t="s">
        <v>13</v>
      </c>
    </row>
    <row r="28" spans="1:5">
      <c r="A28" s="20" t="s">
        <v>11</v>
      </c>
      <c r="B28" s="3">
        <v>0.6</v>
      </c>
      <c r="C28" s="3">
        <v>3.6</v>
      </c>
    </row>
  </sheetData>
  <mergeCells count="1">
    <mergeCell ref="B3:C3"/>
  </mergeCells>
  <printOptions horizontalCentered="1" verticalCentered="1"/>
  <pageMargins left="0.7" right="0.7" top="0.75" bottom="0.75" header="0.3" footer="0.3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I35"/>
  <sheetViews>
    <sheetView workbookViewId="0"/>
  </sheetViews>
  <sheetFormatPr baseColWidth="10" defaultColWidth="10.83203125" defaultRowHeight="12" x14ac:dyDescent="0"/>
  <cols>
    <col min="1" max="16384" width="10.83203125" style="21"/>
  </cols>
  <sheetData>
    <row r="3" spans="1:9" ht="13" thickBot="1"/>
    <row r="4" spans="1:9" ht="15" customHeight="1" thickBot="1">
      <c r="A4" s="22"/>
      <c r="B4" s="23" t="s">
        <v>36</v>
      </c>
      <c r="C4" s="23" t="s">
        <v>37</v>
      </c>
      <c r="D4" s="23" t="s">
        <v>38</v>
      </c>
      <c r="E4" s="24"/>
    </row>
    <row r="5" spans="1:9" ht="15" customHeight="1">
      <c r="A5" s="25" t="s">
        <v>39</v>
      </c>
      <c r="B5" s="26">
        <f>B22</f>
        <v>13.910427743243556</v>
      </c>
      <c r="C5" s="27">
        <f>G21</f>
        <v>22.831541740169158</v>
      </c>
      <c r="D5" s="28">
        <f>B5/C5</f>
        <v>0.60926361879320434</v>
      </c>
      <c r="E5" s="29"/>
    </row>
    <row r="6" spans="1:9" ht="15" customHeight="1">
      <c r="A6" s="30" t="s">
        <v>40</v>
      </c>
      <c r="B6" s="31">
        <f>C22</f>
        <v>117.47978549520765</v>
      </c>
      <c r="C6" s="32">
        <f>H21</f>
        <v>69.54045940033815</v>
      </c>
      <c r="D6" s="28">
        <f>B6/C6</f>
        <v>1.6893731578459545</v>
      </c>
    </row>
    <row r="7" spans="1:9" ht="15" customHeight="1">
      <c r="A7" s="30" t="s">
        <v>41</v>
      </c>
      <c r="B7" s="31">
        <f>D22</f>
        <v>29.819456735494025</v>
      </c>
      <c r="C7" s="32">
        <f>I21</f>
        <v>8.3197598580721444</v>
      </c>
      <c r="D7" s="28">
        <f>B7/C7</f>
        <v>3.5841727699101873</v>
      </c>
      <c r="E7" s="33"/>
    </row>
    <row r="9" spans="1:9">
      <c r="A9" s="34"/>
    </row>
    <row r="10" spans="1:9">
      <c r="A10" s="53" t="s">
        <v>42</v>
      </c>
      <c r="B10" s="21" t="s">
        <v>43</v>
      </c>
      <c r="C10" s="21" t="s">
        <v>44</v>
      </c>
      <c r="D10" s="21" t="s">
        <v>45</v>
      </c>
      <c r="F10" s="21" t="s">
        <v>46</v>
      </c>
      <c r="G10" s="21" t="s">
        <v>47</v>
      </c>
      <c r="H10" s="21" t="s">
        <v>48</v>
      </c>
      <c r="I10" s="21" t="s">
        <v>49</v>
      </c>
    </row>
    <row r="11" spans="1:9" ht="14">
      <c r="A11" s="53"/>
      <c r="B11">
        <f>[1]calc!C9</f>
        <v>20</v>
      </c>
      <c r="C11">
        <f>[1]calc!D9</f>
        <v>267</v>
      </c>
      <c r="D11">
        <f>[1]calc!E9</f>
        <v>140</v>
      </c>
      <c r="G11" s="35">
        <f>[1]calc!I10</f>
        <v>22.883147512582621</v>
      </c>
      <c r="H11" s="35">
        <f>[1]calc!J10</f>
        <v>67.399625459154407</v>
      </c>
      <c r="I11" s="35">
        <f>[1]calc!K10</f>
        <v>8.3567606932092922</v>
      </c>
    </row>
    <row r="12" spans="1:9" ht="14">
      <c r="A12" s="36"/>
      <c r="B12">
        <f>[1]calc!C14</f>
        <v>26</v>
      </c>
      <c r="C12">
        <f>[1]calc!D14</f>
        <v>367</v>
      </c>
      <c r="D12">
        <f>[1]calc!E14</f>
        <v>135</v>
      </c>
      <c r="G12" s="35">
        <f>[1]calc!I11</f>
        <v>22.855695594772193</v>
      </c>
      <c r="H12" s="35">
        <f>[1]calc!J11</f>
        <v>71.155261129564778</v>
      </c>
      <c r="I12" s="35">
        <f>[1]calc!K11</f>
        <v>8.3255929861126852</v>
      </c>
    </row>
    <row r="13" spans="1:9" ht="14">
      <c r="A13" s="36"/>
      <c r="B13">
        <f>[1]calc!C31</f>
        <v>15</v>
      </c>
      <c r="C13">
        <f>[1]calc!D31</f>
        <v>350</v>
      </c>
      <c r="D13">
        <f>[1]calc!E31</f>
        <v>138</v>
      </c>
      <c r="G13" s="35">
        <f>[1]calc!P13</f>
        <v>22.847691999471433</v>
      </c>
      <c r="H13" s="35">
        <f>[1]calc!Q13</f>
        <v>71.793443626528571</v>
      </c>
      <c r="I13" s="35">
        <f>[1]calc!R13</f>
        <v>8.206258206258207</v>
      </c>
    </row>
    <row r="14" spans="1:9" ht="14">
      <c r="A14" s="36"/>
      <c r="B14" s="37">
        <f>[1]calc!C33</f>
        <v>23</v>
      </c>
      <c r="C14" s="37">
        <f>[1]calc!D33</f>
        <v>306</v>
      </c>
      <c r="D14" s="37">
        <f>[1]calc!E33</f>
        <v>122</v>
      </c>
      <c r="G14" s="35"/>
      <c r="H14" s="35"/>
      <c r="I14" s="35"/>
    </row>
    <row r="15" spans="1:9" ht="14">
      <c r="A15" s="36"/>
      <c r="B15" s="37">
        <f>[1]calc!C38</f>
        <v>16</v>
      </c>
      <c r="C15" s="37">
        <f>[1]calc!D38</f>
        <v>315</v>
      </c>
      <c r="D15" s="37">
        <f>[1]calc!E38</f>
        <v>118</v>
      </c>
      <c r="G15" s="35"/>
      <c r="H15" s="35"/>
      <c r="I15" s="35"/>
    </row>
    <row r="16" spans="1:9" ht="14">
      <c r="A16" s="36"/>
      <c r="B16" s="37"/>
      <c r="C16" s="37"/>
      <c r="D16" s="37"/>
      <c r="G16" s="35">
        <f>[1]calc!I42</f>
        <v>22.810105459444554</v>
      </c>
      <c r="H16" s="35">
        <f>[1]calc!J42</f>
        <v>65.732486132557142</v>
      </c>
      <c r="I16" s="35">
        <f>[1]calc!K42</f>
        <v>8.3022036993156139</v>
      </c>
    </row>
    <row r="17" spans="1:9" ht="14">
      <c r="A17" s="36"/>
      <c r="B17" s="37"/>
      <c r="C17" s="37"/>
      <c r="D17" s="37"/>
      <c r="G17" s="35">
        <f>[1]calc!I43</f>
        <v>22.812673906988447</v>
      </c>
      <c r="H17" s="35">
        <f>[1]calc!J43</f>
        <v>69.480646712702097</v>
      </c>
      <c r="I17" s="35">
        <f>[1]calc!K43</f>
        <v>8.4449845406020714</v>
      </c>
    </row>
    <row r="18" spans="1:9" ht="14">
      <c r="B18" s="37"/>
      <c r="C18" s="37"/>
      <c r="D18" s="37"/>
      <c r="G18" s="35"/>
      <c r="H18" s="35"/>
      <c r="I18" s="35"/>
    </row>
    <row r="19" spans="1:9" ht="14">
      <c r="F19" s="38"/>
      <c r="G19" s="35"/>
      <c r="H19" s="35"/>
      <c r="I19" s="35"/>
    </row>
    <row r="20" spans="1:9">
      <c r="F20" s="38"/>
      <c r="G20" s="39"/>
      <c r="H20" s="39"/>
      <c r="I20" s="29"/>
    </row>
    <row r="21" spans="1:9">
      <c r="A21" s="40" t="s">
        <v>50</v>
      </c>
      <c r="B21" s="41">
        <f>STDEV(B11:B20)</f>
        <v>4.636809247747852</v>
      </c>
      <c r="C21" s="41">
        <f>STDEV(C11:C20)</f>
        <v>39.15992849840255</v>
      </c>
      <c r="D21" s="41">
        <f>STDEV(D11:D20)</f>
        <v>9.9398189118313418</v>
      </c>
      <c r="F21" s="40" t="s">
        <v>51</v>
      </c>
      <c r="G21" s="42">
        <f>AVERAGE(G12:G20)</f>
        <v>22.831541740169158</v>
      </c>
      <c r="H21" s="42">
        <f>AVERAGE(H12:H20)</f>
        <v>69.54045940033815</v>
      </c>
      <c r="I21" s="42">
        <f>AVERAGE(I12:I20)</f>
        <v>8.3197598580721444</v>
      </c>
    </row>
    <row r="22" spans="1:9">
      <c r="A22" s="38" t="s">
        <v>52</v>
      </c>
      <c r="B22" s="43">
        <f>3*B21</f>
        <v>13.910427743243556</v>
      </c>
      <c r="C22" s="43">
        <f>3*C21</f>
        <v>117.47978549520765</v>
      </c>
      <c r="D22" s="43">
        <f>3*D21</f>
        <v>29.819456735494025</v>
      </c>
      <c r="G22" s="44"/>
      <c r="H22" s="44"/>
      <c r="I22" s="44"/>
    </row>
    <row r="23" spans="1:9">
      <c r="A23" s="38" t="s">
        <v>53</v>
      </c>
      <c r="B23" s="45">
        <f>AVERAGE(B11:B20)</f>
        <v>20</v>
      </c>
      <c r="C23" s="45">
        <f>AVERAGE(C11:C20)</f>
        <v>321</v>
      </c>
      <c r="D23" s="45">
        <f>AVERAGE(D11:D20)</f>
        <v>130.6</v>
      </c>
      <c r="G23" s="46"/>
      <c r="H23" s="46"/>
      <c r="I23" s="46"/>
    </row>
    <row r="24" spans="1:9">
      <c r="A24" s="38"/>
      <c r="B24" s="38"/>
      <c r="C24" s="38"/>
      <c r="D24" s="38"/>
    </row>
    <row r="31" spans="1:9">
      <c r="E31" s="38"/>
    </row>
    <row r="32" spans="1:9">
      <c r="E32" s="38"/>
    </row>
    <row r="33" spans="5:5">
      <c r="E33" s="38"/>
    </row>
    <row r="34" spans="5:5">
      <c r="E34" s="38"/>
    </row>
    <row r="35" spans="5:5">
      <c r="E35" s="38"/>
    </row>
  </sheetData>
  <mergeCells count="1">
    <mergeCell ref="A10:A11"/>
  </mergeCells>
  <pageMargins left="0.75" right="0.75" top="1" bottom="1" header="0.5" footer="0.5"/>
  <pageSetup scale="93" orientation="portrait"/>
  <headerFooter alignWithMargins="0"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</vt:lpstr>
      <vt:lpstr>DL calc</vt:lpstr>
    </vt:vector>
  </TitlesOfParts>
  <Company>MSI Analytical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Massey</dc:creator>
  <cp:lastModifiedBy>Susan Becker</cp:lastModifiedBy>
  <cp:lastPrinted>2017-04-21T21:16:17Z</cp:lastPrinted>
  <dcterms:created xsi:type="dcterms:W3CDTF">2009-01-28T16:55:40Z</dcterms:created>
  <dcterms:modified xsi:type="dcterms:W3CDTF">2017-05-03T20:02:37Z</dcterms:modified>
</cp:coreProperties>
</file>