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110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nils/Data/SOCCOM/cruises/18_NCOAR/"/>
    </mc:Choice>
  </mc:AlternateContent>
  <xr:revisionPtr revIDLastSave="0" documentId="13_ncr:1_{4C446822-0FAD-934B-AF05-B167DADC6903}" xr6:coauthVersionLast="36" xr6:coauthVersionMax="36" xr10:uidLastSave="{00000000-0000-0000-0000-000000000000}"/>
  <bookViews>
    <workbookView xWindow="27620" yWindow="2100" windowWidth="13820" windowHeight="13340" xr2:uid="{00000000-000D-0000-FFFF-FFFF00000000}"/>
  </bookViews>
  <sheets>
    <sheet name="p1" sheetId="4" r:id="rId1"/>
    <sheet name="DL calc" sheetId="5" r:id="rId2"/>
  </sheets>
  <externalReferences>
    <externalReference r:id="rId3"/>
    <externalReference r:id="rId4"/>
  </externalReferences>
  <definedNames>
    <definedName name="_xlnm.Print_Area" localSheetId="0">'p1'!$A$1:$E$31</definedName>
  </definedNames>
  <calcPr calcId="162913"/>
</workbook>
</file>

<file path=xl/calcChain.xml><?xml version="1.0" encoding="utf-8"?>
<calcChain xmlns="http://schemas.openxmlformats.org/spreadsheetml/2006/main">
  <c r="F24" i="4" l="1"/>
  <c r="D17" i="5" l="1"/>
  <c r="C17" i="5"/>
  <c r="B17" i="5"/>
  <c r="I16" i="5"/>
  <c r="H16" i="5"/>
  <c r="G16" i="5"/>
  <c r="D16" i="5"/>
  <c r="C16" i="5"/>
  <c r="B16" i="5"/>
  <c r="I15" i="5"/>
  <c r="H15" i="5"/>
  <c r="G15" i="5"/>
  <c r="D15" i="5"/>
  <c r="C15" i="5"/>
  <c r="B15" i="5"/>
  <c r="I14" i="5"/>
  <c r="H14" i="5"/>
  <c r="G14" i="5"/>
  <c r="D14" i="5"/>
  <c r="C14" i="5"/>
  <c r="B14" i="5"/>
  <c r="I13" i="5"/>
  <c r="H13" i="5"/>
  <c r="G13" i="5"/>
  <c r="D13" i="5"/>
  <c r="C13" i="5"/>
  <c r="B13" i="5"/>
  <c r="I12" i="5"/>
  <c r="H12" i="5"/>
  <c r="G12" i="5"/>
  <c r="D12" i="5"/>
  <c r="C12" i="5"/>
  <c r="B12" i="5"/>
  <c r="I11" i="5"/>
  <c r="I21" i="5" s="1"/>
  <c r="C7" i="5" s="1"/>
  <c r="H11" i="5"/>
  <c r="H21" i="5" s="1"/>
  <c r="C6" i="5" s="1"/>
  <c r="G11" i="5"/>
  <c r="G21" i="5" s="1"/>
  <c r="C5" i="5" s="1"/>
  <c r="D11" i="5"/>
  <c r="D23" i="5" s="1"/>
  <c r="C11" i="5"/>
  <c r="C21" i="5" s="1"/>
  <c r="C22" i="5" s="1"/>
  <c r="B6" i="5" s="1"/>
  <c r="B11" i="5"/>
  <c r="B23" i="5" s="1"/>
  <c r="D21" i="5" l="1"/>
  <c r="D22" i="5" s="1"/>
  <c r="B7" i="5" s="1"/>
  <c r="D7" i="5" s="1"/>
  <c r="D6" i="5"/>
  <c r="B21" i="5"/>
  <c r="B22" i="5" s="1"/>
  <c r="B5" i="5" s="1"/>
  <c r="D5" i="5"/>
  <c r="C23" i="5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9" i="4" l="1"/>
  <c r="E8" i="4"/>
  <c r="E7" i="4"/>
  <c r="E6" i="4"/>
  <c r="E5" i="4"/>
</calcChain>
</file>

<file path=xl/sharedStrings.xml><?xml version="1.0" encoding="utf-8"?>
<sst xmlns="http://schemas.openxmlformats.org/spreadsheetml/2006/main" count="57" uniqueCount="54">
  <si>
    <t xml:space="preserve">Sample Batch: </t>
  </si>
  <si>
    <t xml:space="preserve">Run Date: </t>
  </si>
  <si>
    <t xml:space="preserve"> </t>
  </si>
  <si>
    <t>Sample</t>
  </si>
  <si>
    <t xml:space="preserve"> C/N</t>
  </si>
  <si>
    <t>ID</t>
  </si>
  <si>
    <t xml:space="preserve"> C</t>
  </si>
  <si>
    <t xml:space="preserve"> N</t>
  </si>
  <si>
    <t xml:space="preserve"> ratio</t>
  </si>
  <si>
    <t>Flags</t>
  </si>
  <si>
    <t>Micrograms</t>
  </si>
  <si>
    <t>Detection Limit (µg)</t>
  </si>
  <si>
    <t>C</t>
  </si>
  <si>
    <t>N</t>
  </si>
  <si>
    <t>Talley</t>
  </si>
  <si>
    <t>AL5559</t>
  </si>
  <si>
    <t>3 wet blank</t>
  </si>
  <si>
    <t>5/1 10</t>
  </si>
  <si>
    <t>5/1 wet blank</t>
  </si>
  <si>
    <t>3 bucket dup</t>
  </si>
  <si>
    <t>5/1 nisk12</t>
  </si>
  <si>
    <t>3 bucket</t>
  </si>
  <si>
    <t>6/5 11</t>
  </si>
  <si>
    <t>31/5 6dup</t>
  </si>
  <si>
    <t>33/6 12dup</t>
  </si>
  <si>
    <t>6/5 wet blank</t>
  </si>
  <si>
    <t>33/6 12</t>
  </si>
  <si>
    <t>31/5 6</t>
  </si>
  <si>
    <t>34/6 dry blank</t>
  </si>
  <si>
    <t>33/5 7</t>
  </si>
  <si>
    <t>31/5 dry blank</t>
  </si>
  <si>
    <t>31/5 12</t>
  </si>
  <si>
    <t>6/5 7</t>
  </si>
  <si>
    <t>31/5 6 wb?</t>
  </si>
  <si>
    <t>33 dry blank</t>
  </si>
  <si>
    <t>6/5 dry blank</t>
  </si>
  <si>
    <t>R-Z</t>
  </si>
  <si>
    <t>Avg K</t>
  </si>
  <si>
    <t>DL ug</t>
  </si>
  <si>
    <t>Carbon</t>
  </si>
  <si>
    <t>Hydrogen</t>
  </si>
  <si>
    <t>Nitrogen</t>
  </si>
  <si>
    <t>Blanks and spacers</t>
  </si>
  <si>
    <t>BC</t>
  </si>
  <si>
    <t>BH</t>
  </si>
  <si>
    <t>BN</t>
  </si>
  <si>
    <t>Standards</t>
  </si>
  <si>
    <t>KC</t>
  </si>
  <si>
    <t>KH</t>
  </si>
  <si>
    <t>KN</t>
  </si>
  <si>
    <t>Stdev =</t>
  </si>
  <si>
    <t>Mean =</t>
  </si>
  <si>
    <t>3*stdev =</t>
  </si>
  <si>
    <t>Average 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</si>
</sst>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d\-mmm\-yy;@"/>
    <numFmt numFmtId="165" formatCode="0.0"/>
  </numFmts>
  <fonts count="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3" fillId="0" borderId="0"/>
    <xf numFmtId="0" fontId="2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55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8" xfId="0" applyFill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0" fontId="4" fillId="0" borderId="5" xfId="0" applyFont="1" applyBorder="1" applyAlignment="1">
      <alignment horizontal="right"/>
    </xf>
    <xf numFmtId="0" fontId="0" fillId="0" borderId="10" xfId="0" applyBorder="1" applyAlignment="1">
      <alignment horizontal="center"/>
    </xf>
    <xf numFmtId="0" fontId="3" fillId="0" borderId="4" xfId="0" applyFont="1" applyBorder="1" applyAlignment="1">
      <alignment horizontal="left"/>
    </xf>
    <xf numFmtId="165" fontId="0" fillId="0" borderId="10" xfId="0" applyNumberForma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165" fontId="0" fillId="0" borderId="2" xfId="0" applyNumberFormat="1" applyBorder="1" applyAlignment="1">
      <alignment horizontal="center"/>
    </xf>
    <xf numFmtId="0" fontId="0" fillId="0" borderId="11" xfId="0" applyBorder="1" applyAlignment="1">
      <alignment horizontal="left"/>
    </xf>
    <xf numFmtId="2" fontId="0" fillId="0" borderId="1" xfId="0" applyNumberFormat="1" applyBorder="1" applyAlignment="1">
      <alignment horizontal="center"/>
    </xf>
    <xf numFmtId="2" fontId="0" fillId="0" borderId="10" xfId="0" applyNumberFormat="1" applyBorder="1" applyAlignment="1">
      <alignment horizontal="center"/>
    </xf>
    <xf numFmtId="2" fontId="0" fillId="0" borderId="2" xfId="0" applyNumberFormat="1" applyBorder="1" applyAlignment="1">
      <alignment horizontal="center"/>
    </xf>
    <xf numFmtId="1" fontId="0" fillId="0" borderId="10" xfId="0" applyNumberFormat="1" applyBorder="1" applyAlignment="1">
      <alignment horizontal="center"/>
    </xf>
    <xf numFmtId="14" fontId="0" fillId="0" borderId="0" xfId="0" applyNumberFormat="1" applyBorder="1" applyAlignment="1">
      <alignment horizontal="center"/>
    </xf>
    <xf numFmtId="0" fontId="3" fillId="0" borderId="0" xfId="1" applyFont="1" applyAlignment="1">
      <alignment horizontal="center"/>
    </xf>
    <xf numFmtId="0" fontId="3" fillId="0" borderId="13" xfId="1" applyFont="1" applyBorder="1" applyAlignment="1">
      <alignment horizontal="center"/>
    </xf>
    <xf numFmtId="0" fontId="5" fillId="0" borderId="14" xfId="1" applyFont="1" applyBorder="1" applyAlignment="1">
      <alignment horizontal="center"/>
    </xf>
    <xf numFmtId="0" fontId="5" fillId="0" borderId="0" xfId="1" applyFont="1" applyBorder="1" applyAlignment="1">
      <alignment horizontal="center"/>
    </xf>
    <xf numFmtId="0" fontId="5" fillId="0" borderId="2" xfId="1" applyFont="1" applyBorder="1" applyAlignment="1">
      <alignment horizontal="center"/>
    </xf>
    <xf numFmtId="1" fontId="3" fillId="0" borderId="2" xfId="1" applyNumberFormat="1" applyFont="1" applyBorder="1" applyAlignment="1">
      <alignment horizontal="center"/>
    </xf>
    <xf numFmtId="2" fontId="3" fillId="0" borderId="2" xfId="1" applyNumberFormat="1" applyFont="1" applyBorder="1" applyAlignment="1">
      <alignment horizontal="center"/>
    </xf>
    <xf numFmtId="2" fontId="5" fillId="0" borderId="2" xfId="1" applyNumberFormat="1" applyFont="1" applyBorder="1" applyAlignment="1">
      <alignment horizontal="center"/>
    </xf>
    <xf numFmtId="2" fontId="3" fillId="0" borderId="0" xfId="1" applyNumberFormat="1" applyFont="1" applyAlignment="1">
      <alignment horizontal="center"/>
    </xf>
    <xf numFmtId="0" fontId="5" fillId="0" borderId="3" xfId="1" applyFont="1" applyBorder="1" applyAlignment="1">
      <alignment horizontal="center"/>
    </xf>
    <xf numFmtId="1" fontId="3" fillId="0" borderId="3" xfId="1" applyNumberFormat="1" applyFont="1" applyBorder="1" applyAlignment="1">
      <alignment horizontal="center"/>
    </xf>
    <xf numFmtId="2" fontId="3" fillId="0" borderId="3" xfId="1" applyNumberFormat="1" applyFont="1" applyBorder="1" applyAlignment="1">
      <alignment horizontal="center"/>
    </xf>
    <xf numFmtId="10" fontId="3" fillId="0" borderId="0" xfId="1" applyNumberFormat="1" applyFont="1" applyAlignment="1">
      <alignment horizontal="center"/>
    </xf>
    <xf numFmtId="0" fontId="5" fillId="0" borderId="0" xfId="1" applyFont="1" applyAlignment="1">
      <alignment horizontal="center"/>
    </xf>
    <xf numFmtId="2" fontId="1" fillId="0" borderId="0" xfId="4" applyNumberFormat="1" applyFont="1"/>
    <xf numFmtId="0" fontId="3" fillId="0" borderId="0" xfId="1" applyFont="1" applyAlignment="1">
      <alignment horizontal="center" wrapText="1"/>
    </xf>
    <xf numFmtId="0" fontId="1" fillId="0" borderId="0" xfId="5"/>
    <xf numFmtId="0" fontId="3" fillId="0" borderId="0" xfId="1" applyFont="1" applyBorder="1" applyAlignment="1">
      <alignment horizontal="center"/>
    </xf>
    <xf numFmtId="2" fontId="3" fillId="0" borderId="0" xfId="1" applyNumberFormat="1" applyFont="1" applyBorder="1" applyAlignment="1">
      <alignment horizontal="center"/>
    </xf>
    <xf numFmtId="0" fontId="3" fillId="0" borderId="4" xfId="1" applyFont="1" applyBorder="1" applyAlignment="1">
      <alignment horizontal="center"/>
    </xf>
    <xf numFmtId="1" fontId="3" fillId="0" borderId="4" xfId="1" applyNumberFormat="1" applyFont="1" applyBorder="1" applyAlignment="1">
      <alignment horizontal="center"/>
    </xf>
    <xf numFmtId="2" fontId="3" fillId="0" borderId="4" xfId="1" applyNumberFormat="1" applyFont="1" applyBorder="1" applyAlignment="1">
      <alignment horizontal="center"/>
    </xf>
    <xf numFmtId="1" fontId="3" fillId="0" borderId="0" xfId="4" applyNumberFormat="1" applyFont="1" applyBorder="1" applyAlignment="1">
      <alignment horizontal="center"/>
    </xf>
    <xf numFmtId="1" fontId="3" fillId="0" borderId="0" xfId="1" applyNumberFormat="1" applyFont="1" applyAlignment="1">
      <alignment horizontal="center"/>
    </xf>
    <xf numFmtId="1" fontId="3" fillId="0" borderId="0" xfId="1" applyNumberFormat="1" applyFont="1" applyBorder="1" applyAlignment="1">
      <alignment horizontal="center"/>
    </xf>
    <xf numFmtId="1" fontId="3" fillId="0" borderId="0" xfId="4" applyNumberFormat="1" applyFont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3" fillId="0" borderId="0" xfId="1" applyFont="1" applyAlignment="1">
      <alignment horizontal="center" wrapText="1"/>
    </xf>
  </cellXfs>
  <cellStyles count="6">
    <cellStyle name="Normal" xfId="0" builtinId="0"/>
    <cellStyle name="Normal 2" xfId="1" xr:uid="{00000000-0005-0000-0000-000001000000}"/>
    <cellStyle name="Normal 3" xfId="2" xr:uid="{00000000-0005-0000-0000-000002000000}"/>
    <cellStyle name="Normal 3 2" xfId="5" xr:uid="{00000000-0005-0000-0000-000003000000}"/>
    <cellStyle name="Percent 2" xfId="3" xr:uid="{00000000-0005-0000-0000-000004000000}"/>
    <cellStyle name="Percent 2 2" xfId="4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glp/CHN/GLP%20Prelim%20files/Schmitt_AL5552_Talley_AL5559-prelim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PLCPOC_sample_log_SOE10_2017_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"/>
      <sheetName val="DL calc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>
        <row r="9">
          <cell r="C9">
            <v>30</v>
          </cell>
          <cell r="D9">
            <v>488</v>
          </cell>
          <cell r="E9">
            <v>196</v>
          </cell>
        </row>
        <row r="11">
          <cell r="I11">
            <v>21.055636438656133</v>
          </cell>
          <cell r="J11">
            <v>50.307629899417549</v>
          </cell>
          <cell r="K11">
            <v>7.4642297679715153</v>
          </cell>
        </row>
        <row r="12">
          <cell r="I12">
            <v>21.200638519206404</v>
          </cell>
          <cell r="J12">
            <v>53.205052116991766</v>
          </cell>
          <cell r="K12">
            <v>7.3248026787849794</v>
          </cell>
        </row>
        <row r="13">
          <cell r="P13">
            <v>21.255854792532933</v>
          </cell>
          <cell r="Q13">
            <v>55.948289471206834</v>
          </cell>
          <cell r="R13">
            <v>7.2135859307870973</v>
          </cell>
        </row>
        <row r="14">
          <cell r="C14">
            <v>18</v>
          </cell>
          <cell r="D14">
            <v>756</v>
          </cell>
          <cell r="E14">
            <v>160</v>
          </cell>
        </row>
        <row r="31">
          <cell r="C31">
            <v>21</v>
          </cell>
          <cell r="D31">
            <v>1131</v>
          </cell>
          <cell r="E31">
            <v>176</v>
          </cell>
        </row>
        <row r="32">
          <cell r="I32">
            <v>21.252707091942415</v>
          </cell>
          <cell r="J32">
            <v>39.784627586394485</v>
          </cell>
          <cell r="K32">
            <v>7.6496834421906463</v>
          </cell>
        </row>
        <row r="33">
          <cell r="C33">
            <v>19</v>
          </cell>
          <cell r="D33">
            <v>701</v>
          </cell>
          <cell r="E33">
            <v>155</v>
          </cell>
        </row>
        <row r="50">
          <cell r="C50">
            <v>22</v>
          </cell>
          <cell r="D50">
            <v>914</v>
          </cell>
          <cell r="E50">
            <v>175</v>
          </cell>
        </row>
        <row r="51">
          <cell r="I51">
            <v>21.180516128376215</v>
          </cell>
          <cell r="J51">
            <v>40.254161205178391</v>
          </cell>
          <cell r="K51">
            <v>7.4210936409731589</v>
          </cell>
        </row>
        <row r="52">
          <cell r="C52">
            <v>18</v>
          </cell>
          <cell r="D52">
            <v>735</v>
          </cell>
          <cell r="E52">
            <v>151</v>
          </cell>
        </row>
        <row r="65">
          <cell r="C65">
            <v>17</v>
          </cell>
          <cell r="D65">
            <v>396</v>
          </cell>
          <cell r="E65">
            <v>164</v>
          </cell>
        </row>
        <row r="66">
          <cell r="I66">
            <v>21.233810214142544</v>
          </cell>
          <cell r="J66">
            <v>42.397935271634125</v>
          </cell>
          <cell r="K66">
            <v>7.4771797136835714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gsheet"/>
      <sheetName val="volume"/>
    </sheetNames>
    <sheetDataSet>
      <sheetData sheetId="0">
        <row r="26">
          <cell r="G26">
            <v>1050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1"/>
  <sheetViews>
    <sheetView tabSelected="1" zoomScaleNormal="100" workbookViewId="0">
      <selection activeCell="A24" sqref="A24:XFD24"/>
    </sheetView>
  </sheetViews>
  <sheetFormatPr baseColWidth="10" defaultColWidth="9.1640625" defaultRowHeight="13" x14ac:dyDescent="0.15"/>
  <cols>
    <col min="1" max="1" width="16.6640625" style="4" customWidth="1"/>
    <col min="2" max="2" width="13.5" style="4" bestFit="1" customWidth="1"/>
    <col min="3" max="3" width="12.1640625" style="4" customWidth="1"/>
    <col min="4" max="4" width="10.5" style="4" bestFit="1" customWidth="1"/>
    <col min="5" max="5" width="10.83203125" style="4" bestFit="1" customWidth="1"/>
    <col min="6" max="6" width="9.1640625" style="4"/>
    <col min="7" max="7" width="12" style="4" bestFit="1" customWidth="1"/>
    <col min="8" max="16384" width="9.1640625" style="4"/>
  </cols>
  <sheetData>
    <row r="1" spans="1:7" x14ac:dyDescent="0.15">
      <c r="A1" s="13" t="s">
        <v>0</v>
      </c>
      <c r="B1" s="15" t="s">
        <v>14</v>
      </c>
      <c r="C1" s="5" t="s">
        <v>15</v>
      </c>
      <c r="D1" s="5" t="s">
        <v>1</v>
      </c>
      <c r="E1" s="12">
        <v>43172</v>
      </c>
    </row>
    <row r="2" spans="1:7" x14ac:dyDescent="0.15">
      <c r="A2" s="7" t="s">
        <v>2</v>
      </c>
      <c r="B2" s="8"/>
      <c r="C2" s="8"/>
      <c r="D2" s="8"/>
      <c r="E2" s="9"/>
    </row>
    <row r="3" spans="1:7" x14ac:dyDescent="0.15">
      <c r="A3" s="6" t="s">
        <v>3</v>
      </c>
      <c r="B3" s="52" t="s">
        <v>10</v>
      </c>
      <c r="C3" s="53"/>
      <c r="D3" s="1" t="s">
        <v>4</v>
      </c>
      <c r="E3" s="10"/>
    </row>
    <row r="4" spans="1:7" x14ac:dyDescent="0.15">
      <c r="A4" s="7" t="s">
        <v>5</v>
      </c>
      <c r="B4" s="7" t="s">
        <v>6</v>
      </c>
      <c r="C4" s="3" t="s">
        <v>7</v>
      </c>
      <c r="D4" s="2" t="s">
        <v>8</v>
      </c>
      <c r="E4" s="11" t="s">
        <v>9</v>
      </c>
    </row>
    <row r="5" spans="1:7" x14ac:dyDescent="0.15">
      <c r="A5" s="1" t="s">
        <v>16</v>
      </c>
      <c r="B5" s="18">
        <v>8.8459319175991862</v>
      </c>
      <c r="C5" s="18">
        <v>2.7452116363636367</v>
      </c>
      <c r="D5" s="21">
        <v>3.2223132819430593</v>
      </c>
      <c r="E5" s="1" t="str">
        <f t="shared" ref="E5:E27" si="0">IF(B5&lt;$B$31,IF(C5&lt;$C$31,"C&lt;DL, N&lt;DL","C&lt;DL"),IF(C5&lt;$C$31,"N&lt;DL",""))</f>
        <v>N&lt;DL</v>
      </c>
    </row>
    <row r="6" spans="1:7" x14ac:dyDescent="0.15">
      <c r="A6" s="14" t="s">
        <v>17</v>
      </c>
      <c r="B6" s="16">
        <v>8.7518262589013229</v>
      </c>
      <c r="C6" s="16">
        <v>2.2223141818181817</v>
      </c>
      <c r="D6" s="22">
        <v>3.9381588483321628</v>
      </c>
      <c r="E6" s="14" t="str">
        <f t="shared" si="0"/>
        <v>N&lt;DL</v>
      </c>
    </row>
    <row r="7" spans="1:7" x14ac:dyDescent="0.15">
      <c r="A7" s="14" t="s">
        <v>18</v>
      </c>
      <c r="B7" s="24">
        <v>110.38593765259411</v>
      </c>
      <c r="C7" s="16">
        <v>17.647789090909093</v>
      </c>
      <c r="D7" s="22">
        <v>6.254944292679542</v>
      </c>
      <c r="E7" s="14" t="str">
        <f t="shared" si="0"/>
        <v/>
      </c>
    </row>
    <row r="8" spans="1:7" x14ac:dyDescent="0.15">
      <c r="A8" s="14" t="s">
        <v>22</v>
      </c>
      <c r="B8" s="24">
        <v>255.07338790055951</v>
      </c>
      <c r="C8" s="16">
        <v>44.969181090909096</v>
      </c>
      <c r="D8" s="22">
        <v>5.6721821859487846</v>
      </c>
      <c r="E8" s="14" t="str">
        <f t="shared" si="0"/>
        <v/>
      </c>
      <c r="G8" s="25"/>
    </row>
    <row r="9" spans="1:7" x14ac:dyDescent="0.15">
      <c r="A9" s="14" t="s">
        <v>19</v>
      </c>
      <c r="B9" s="24">
        <v>290.83353820574774</v>
      </c>
      <c r="C9" s="16">
        <v>50.067431272727276</v>
      </c>
      <c r="D9" s="22">
        <v>5.8088368189196586</v>
      </c>
      <c r="E9" s="14" t="str">
        <f t="shared" si="0"/>
        <v/>
      </c>
    </row>
    <row r="10" spans="1:7" x14ac:dyDescent="0.15">
      <c r="A10" s="1" t="s">
        <v>20</v>
      </c>
      <c r="B10" s="17">
        <v>233.66435054679553</v>
      </c>
      <c r="C10" s="18">
        <v>42.877591272727273</v>
      </c>
      <c r="D10" s="21">
        <v>5.4495680286830881</v>
      </c>
      <c r="E10" s="1" t="str">
        <f t="shared" si="0"/>
        <v/>
      </c>
    </row>
    <row r="11" spans="1:7" x14ac:dyDescent="0.15">
      <c r="A11" s="14" t="s">
        <v>21</v>
      </c>
      <c r="B11" s="24">
        <v>210.2790943603764</v>
      </c>
      <c r="C11" s="16">
        <v>37.91006545454546</v>
      </c>
      <c r="D11" s="22">
        <v>5.5467879529910888</v>
      </c>
      <c r="E11" s="14" t="str">
        <f t="shared" si="0"/>
        <v/>
      </c>
    </row>
    <row r="12" spans="1:7" x14ac:dyDescent="0.15">
      <c r="A12" s="14" t="s">
        <v>17</v>
      </c>
      <c r="B12" s="16">
        <v>73.214202466937948</v>
      </c>
      <c r="C12" s="16">
        <v>18.301410909090912</v>
      </c>
      <c r="D12" s="22">
        <v>4.0004676596037765</v>
      </c>
      <c r="E12" s="14" t="str">
        <f t="shared" si="0"/>
        <v/>
      </c>
    </row>
    <row r="13" spans="1:7" x14ac:dyDescent="0.15">
      <c r="A13" s="14" t="s">
        <v>22</v>
      </c>
      <c r="B13" s="24">
        <v>175.27178932477111</v>
      </c>
      <c r="C13" s="16">
        <v>31.896744727272729</v>
      </c>
      <c r="D13" s="22">
        <v>5.4949741995115939</v>
      </c>
      <c r="E13" s="14" t="str">
        <f t="shared" si="0"/>
        <v/>
      </c>
    </row>
    <row r="14" spans="1:7" x14ac:dyDescent="0.15">
      <c r="A14" s="14" t="s">
        <v>23</v>
      </c>
      <c r="B14" s="24">
        <v>297.09156450915566</v>
      </c>
      <c r="C14" s="16">
        <v>56.603649454545454</v>
      </c>
      <c r="D14" s="22">
        <v>5.2486291497464261</v>
      </c>
      <c r="E14" s="14" t="str">
        <f t="shared" si="0"/>
        <v/>
      </c>
    </row>
    <row r="15" spans="1:7" x14ac:dyDescent="0.15">
      <c r="A15" s="1" t="s">
        <v>24</v>
      </c>
      <c r="B15" s="18">
        <v>35.007305035605292</v>
      </c>
      <c r="C15" s="18">
        <v>8.1049105454545458</v>
      </c>
      <c r="D15" s="21">
        <v>4.3192709949449526</v>
      </c>
      <c r="E15" s="1" t="str">
        <f t="shared" si="0"/>
        <v/>
      </c>
    </row>
    <row r="16" spans="1:7" x14ac:dyDescent="0.15">
      <c r="A16" s="14" t="s">
        <v>25</v>
      </c>
      <c r="B16" s="16">
        <v>9.4898537307461481</v>
      </c>
      <c r="C16" s="16">
        <v>-0.94325719882468173</v>
      </c>
      <c r="D16" s="16">
        <v>-10.060727596429379</v>
      </c>
      <c r="E16" s="14" t="str">
        <f t="shared" si="0"/>
        <v>N&lt;DL</v>
      </c>
    </row>
    <row r="17" spans="1:6" x14ac:dyDescent="0.15">
      <c r="A17" s="14" t="s">
        <v>26</v>
      </c>
      <c r="B17" s="16">
        <v>97.636903060612113</v>
      </c>
      <c r="C17" s="16">
        <v>15.361617238001958</v>
      </c>
      <c r="D17" s="22">
        <v>6.3559000037493103</v>
      </c>
      <c r="E17" s="14" t="str">
        <f t="shared" si="0"/>
        <v/>
      </c>
    </row>
    <row r="18" spans="1:6" x14ac:dyDescent="0.15">
      <c r="A18" s="14" t="s">
        <v>26</v>
      </c>
      <c r="B18" s="16">
        <v>82.906383836767347</v>
      </c>
      <c r="C18" s="16">
        <v>14.418360039177278</v>
      </c>
      <c r="D18" s="22">
        <v>5.7500564288515328</v>
      </c>
      <c r="E18" s="14" t="str">
        <f t="shared" si="0"/>
        <v/>
      </c>
    </row>
    <row r="19" spans="1:6" x14ac:dyDescent="0.15">
      <c r="A19" s="14" t="s">
        <v>27</v>
      </c>
      <c r="B19" s="24">
        <v>308.06614722944585</v>
      </c>
      <c r="C19" s="16">
        <v>60.098958667972575</v>
      </c>
      <c r="D19" s="22">
        <v>5.1259814488868649</v>
      </c>
      <c r="E19" s="14" t="str">
        <f t="shared" si="0"/>
        <v/>
      </c>
    </row>
    <row r="20" spans="1:6" x14ac:dyDescent="0.15">
      <c r="A20" s="1" t="s">
        <v>28</v>
      </c>
      <c r="B20" s="18">
        <v>14.022321184236846</v>
      </c>
      <c r="C20" s="18">
        <v>-5.1205390793339864</v>
      </c>
      <c r="D20" s="21">
        <v>-2.7384462782111387</v>
      </c>
      <c r="E20" s="1" t="str">
        <f t="shared" si="0"/>
        <v>N&lt;DL</v>
      </c>
    </row>
    <row r="21" spans="1:6" x14ac:dyDescent="0.15">
      <c r="A21" s="14" t="s">
        <v>29</v>
      </c>
      <c r="B21" s="16">
        <v>74.644073374674932</v>
      </c>
      <c r="C21" s="16">
        <v>13.34035181194907</v>
      </c>
      <c r="D21" s="22">
        <v>5.5953601844154948</v>
      </c>
      <c r="E21" s="14" t="str">
        <f t="shared" si="0"/>
        <v/>
      </c>
    </row>
    <row r="22" spans="1:6" x14ac:dyDescent="0.15">
      <c r="A22" s="14" t="s">
        <v>30</v>
      </c>
      <c r="B22" s="16">
        <v>10.764610202040407</v>
      </c>
      <c r="C22" s="16">
        <v>-1.8865143976493635</v>
      </c>
      <c r="D22" s="22">
        <v>-5.706084308422632</v>
      </c>
      <c r="E22" s="14" t="str">
        <f t="shared" si="0"/>
        <v>N&lt;DL</v>
      </c>
    </row>
    <row r="23" spans="1:6" x14ac:dyDescent="0.15">
      <c r="A23" s="14" t="s">
        <v>31</v>
      </c>
      <c r="B23" s="24">
        <v>154.05668021604319</v>
      </c>
      <c r="C23" s="16">
        <v>28.701969049951028</v>
      </c>
      <c r="D23" s="22">
        <v>5.3674603281723643</v>
      </c>
      <c r="E23" s="14" t="str">
        <f t="shared" si="0"/>
        <v/>
      </c>
    </row>
    <row r="24" spans="1:6" x14ac:dyDescent="0.15">
      <c r="A24" s="14" t="s">
        <v>32</v>
      </c>
      <c r="B24" s="24">
        <v>198.5787303060612</v>
      </c>
      <c r="C24" s="16">
        <v>39.886304407443681</v>
      </c>
      <c r="D24" s="22">
        <v>4.9786194348203878</v>
      </c>
      <c r="E24" s="14" t="str">
        <f t="shared" si="0"/>
        <v/>
      </c>
      <c r="F24" s="4">
        <f>(B24-B16)/[2]logsheet!$G$26*1000</f>
        <v>180.0846443574429</v>
      </c>
    </row>
    <row r="25" spans="1:6" x14ac:dyDescent="0.15">
      <c r="A25" s="1" t="s">
        <v>33</v>
      </c>
      <c r="B25" s="18">
        <v>17.185605761152228</v>
      </c>
      <c r="C25" s="18">
        <v>3.7730287952987269</v>
      </c>
      <c r="D25" s="21">
        <v>4.5548567725128031</v>
      </c>
      <c r="E25" s="1" t="str">
        <f t="shared" si="0"/>
        <v>N&lt;DL</v>
      </c>
    </row>
    <row r="26" spans="1:6" x14ac:dyDescent="0.15">
      <c r="A26" s="14" t="s">
        <v>34</v>
      </c>
      <c r="B26" s="16">
        <v>10.339691378275655</v>
      </c>
      <c r="C26" s="16">
        <v>-4.9857880509304602</v>
      </c>
      <c r="D26" s="22">
        <v>-2.0738329172147694</v>
      </c>
      <c r="E26" s="14" t="str">
        <f t="shared" si="0"/>
        <v>N&lt;DL</v>
      </c>
    </row>
    <row r="27" spans="1:6" x14ac:dyDescent="0.15">
      <c r="A27" s="2" t="s">
        <v>35</v>
      </c>
      <c r="B27" s="19">
        <v>9.8203461492298452</v>
      </c>
      <c r="C27" s="19">
        <v>-3.2340246816846228</v>
      </c>
      <c r="D27" s="23">
        <v>-3.0365711816752023</v>
      </c>
      <c r="E27" s="2" t="str">
        <f t="shared" si="0"/>
        <v>N&lt;DL</v>
      </c>
    </row>
    <row r="30" spans="1:6" x14ac:dyDescent="0.15">
      <c r="B30" s="1" t="s">
        <v>12</v>
      </c>
      <c r="C30" s="1" t="s">
        <v>13</v>
      </c>
    </row>
    <row r="31" spans="1:6" x14ac:dyDescent="0.15">
      <c r="A31" s="20" t="s">
        <v>11</v>
      </c>
      <c r="B31" s="3">
        <v>0.6</v>
      </c>
      <c r="C31" s="3">
        <v>6.2</v>
      </c>
    </row>
  </sheetData>
  <mergeCells count="1">
    <mergeCell ref="B3:C3"/>
  </mergeCells>
  <printOptions horizontalCentered="1" verticalCentered="1"/>
  <pageMargins left="0.7" right="0.7" top="0.75" bottom="0.75" header="0.3" footer="0.3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3:I35"/>
  <sheetViews>
    <sheetView workbookViewId="0"/>
  </sheetViews>
  <sheetFormatPr baseColWidth="10" defaultColWidth="10.83203125" defaultRowHeight="13" x14ac:dyDescent="0.15"/>
  <cols>
    <col min="1" max="16384" width="10.83203125" style="26"/>
  </cols>
  <sheetData>
    <row r="3" spans="1:9" ht="14" thickBot="1" x14ac:dyDescent="0.2"/>
    <row r="4" spans="1:9" ht="15" customHeight="1" thickBot="1" x14ac:dyDescent="0.2">
      <c r="A4" s="27"/>
      <c r="B4" s="28" t="s">
        <v>36</v>
      </c>
      <c r="C4" s="28" t="s">
        <v>37</v>
      </c>
      <c r="D4" s="28" t="s">
        <v>38</v>
      </c>
      <c r="E4" s="29"/>
    </row>
    <row r="5" spans="1:9" ht="15" customHeight="1" x14ac:dyDescent="0.15">
      <c r="A5" s="30" t="s">
        <v>39</v>
      </c>
      <c r="B5" s="31">
        <f>B22</f>
        <v>13.384425917567675</v>
      </c>
      <c r="C5" s="32">
        <f>G21</f>
        <v>21.196527197476104</v>
      </c>
      <c r="D5" s="33">
        <f>B5/C5</f>
        <v>0.63144428296543664</v>
      </c>
      <c r="E5" s="34"/>
    </row>
    <row r="6" spans="1:9" ht="15" customHeight="1" x14ac:dyDescent="0.15">
      <c r="A6" s="35" t="s">
        <v>40</v>
      </c>
      <c r="B6" s="36">
        <f>C22</f>
        <v>741.25068055858878</v>
      </c>
      <c r="C6" s="37">
        <f>H21</f>
        <v>46.982949258470533</v>
      </c>
      <c r="D6" s="33">
        <f>B6/C6</f>
        <v>15.777014688471244</v>
      </c>
    </row>
    <row r="7" spans="1:9" ht="15" customHeight="1" x14ac:dyDescent="0.15">
      <c r="A7" s="35" t="s">
        <v>41</v>
      </c>
      <c r="B7" s="36">
        <f>D22</f>
        <v>46.392733421148122</v>
      </c>
      <c r="C7" s="37">
        <f>I21</f>
        <v>7.4250958623984937</v>
      </c>
      <c r="D7" s="33">
        <f>B7/C7</f>
        <v>6.2480989176296093</v>
      </c>
      <c r="E7" s="38"/>
    </row>
    <row r="9" spans="1:9" x14ac:dyDescent="0.15">
      <c r="A9" s="39"/>
    </row>
    <row r="10" spans="1:9" x14ac:dyDescent="0.15">
      <c r="A10" s="54" t="s">
        <v>42</v>
      </c>
      <c r="B10" s="26" t="s">
        <v>43</v>
      </c>
      <c r="C10" s="26" t="s">
        <v>44</v>
      </c>
      <c r="D10" s="26" t="s">
        <v>45</v>
      </c>
      <c r="F10" s="26" t="s">
        <v>46</v>
      </c>
      <c r="G10" s="26" t="s">
        <v>47</v>
      </c>
      <c r="H10" s="26" t="s">
        <v>48</v>
      </c>
      <c r="I10" s="26" t="s">
        <v>49</v>
      </c>
    </row>
    <row r="11" spans="1:9" ht="15" x14ac:dyDescent="0.2">
      <c r="A11" s="54"/>
      <c r="B11">
        <f>[1]calc!C9</f>
        <v>30</v>
      </c>
      <c r="C11">
        <f>[1]calc!D9</f>
        <v>488</v>
      </c>
      <c r="D11">
        <f>[1]calc!E9</f>
        <v>196</v>
      </c>
      <c r="G11" s="40">
        <f>[1]calc!I11</f>
        <v>21.055636438656133</v>
      </c>
      <c r="H11" s="40">
        <f>[1]calc!J11</f>
        <v>50.307629899417549</v>
      </c>
      <c r="I11" s="40">
        <f>[1]calc!K11</f>
        <v>7.4642297679715153</v>
      </c>
    </row>
    <row r="12" spans="1:9" ht="15" x14ac:dyDescent="0.2">
      <c r="A12" s="41"/>
      <c r="B12">
        <f>[1]calc!C14</f>
        <v>18</v>
      </c>
      <c r="C12">
        <f>[1]calc!D14</f>
        <v>756</v>
      </c>
      <c r="D12">
        <f>[1]calc!E14</f>
        <v>160</v>
      </c>
      <c r="G12" s="40">
        <f>[1]calc!I12</f>
        <v>21.200638519206404</v>
      </c>
      <c r="H12" s="40">
        <f>[1]calc!J12</f>
        <v>53.205052116991766</v>
      </c>
      <c r="I12" s="40">
        <f>[1]calc!K12</f>
        <v>7.3248026787849794</v>
      </c>
    </row>
    <row r="13" spans="1:9" ht="15" x14ac:dyDescent="0.2">
      <c r="A13" s="41"/>
      <c r="B13">
        <f>[1]calc!C31</f>
        <v>21</v>
      </c>
      <c r="C13">
        <f>[1]calc!D31</f>
        <v>1131</v>
      </c>
      <c r="D13">
        <f>[1]calc!E31</f>
        <v>176</v>
      </c>
      <c r="G13" s="40">
        <f>[1]calc!P13</f>
        <v>21.255854792532933</v>
      </c>
      <c r="H13" s="40">
        <f>[1]calc!Q13</f>
        <v>55.948289471206834</v>
      </c>
      <c r="I13" s="40">
        <f>[1]calc!R13</f>
        <v>7.2135859307870973</v>
      </c>
    </row>
    <row r="14" spans="1:9" ht="15" x14ac:dyDescent="0.2">
      <c r="A14" s="41"/>
      <c r="B14" s="42">
        <f>[1]calc!C33</f>
        <v>19</v>
      </c>
      <c r="C14" s="42">
        <f>[1]calc!D33</f>
        <v>701</v>
      </c>
      <c r="D14" s="42">
        <f>[1]calc!E33</f>
        <v>155</v>
      </c>
      <c r="G14" s="40">
        <f>[1]calc!I32</f>
        <v>21.252707091942415</v>
      </c>
      <c r="H14" s="40">
        <f>[1]calc!J32</f>
        <v>39.784627586394485</v>
      </c>
      <c r="I14" s="40">
        <f>[1]calc!K32</f>
        <v>7.6496834421906463</v>
      </c>
    </row>
    <row r="15" spans="1:9" ht="15" x14ac:dyDescent="0.2">
      <c r="A15" s="41"/>
      <c r="B15" s="42">
        <f>[1]calc!C50</f>
        <v>22</v>
      </c>
      <c r="C15" s="42">
        <f>[1]calc!D50</f>
        <v>914</v>
      </c>
      <c r="D15" s="42">
        <f>[1]calc!E50</f>
        <v>175</v>
      </c>
      <c r="G15" s="40">
        <f>[1]calc!I51</f>
        <v>21.180516128376215</v>
      </c>
      <c r="H15" s="40">
        <f>[1]calc!J51</f>
        <v>40.254161205178391</v>
      </c>
      <c r="I15" s="40">
        <f>[1]calc!K51</f>
        <v>7.4210936409731589</v>
      </c>
    </row>
    <row r="16" spans="1:9" ht="15" x14ac:dyDescent="0.2">
      <c r="A16" s="41"/>
      <c r="B16" s="42">
        <f>[1]calc!C52</f>
        <v>18</v>
      </c>
      <c r="C16" s="42">
        <f>[1]calc!D52</f>
        <v>735</v>
      </c>
      <c r="D16" s="42">
        <f>[1]calc!E52</f>
        <v>151</v>
      </c>
      <c r="G16" s="40">
        <f>[1]calc!I66</f>
        <v>21.233810214142544</v>
      </c>
      <c r="H16" s="40">
        <f>[1]calc!J66</f>
        <v>42.397935271634125</v>
      </c>
      <c r="I16" s="40">
        <f>[1]calc!K66</f>
        <v>7.4771797136835714</v>
      </c>
    </row>
    <row r="17" spans="1:9" ht="15" x14ac:dyDescent="0.2">
      <c r="A17" s="41"/>
      <c r="B17" s="42">
        <f>[1]calc!C65</f>
        <v>17</v>
      </c>
      <c r="C17" s="42">
        <f>[1]calc!D65</f>
        <v>396</v>
      </c>
      <c r="D17" s="42">
        <f>[1]calc!E65</f>
        <v>164</v>
      </c>
      <c r="G17" s="40"/>
      <c r="H17" s="40"/>
      <c r="I17" s="40"/>
    </row>
    <row r="18" spans="1:9" ht="15" x14ac:dyDescent="0.2">
      <c r="B18" s="42"/>
      <c r="C18" s="42"/>
      <c r="D18" s="42"/>
      <c r="G18" s="40"/>
      <c r="H18" s="40"/>
      <c r="I18" s="40"/>
    </row>
    <row r="19" spans="1:9" ht="15" x14ac:dyDescent="0.2">
      <c r="F19" s="43"/>
      <c r="G19" s="40"/>
      <c r="H19" s="40"/>
      <c r="I19" s="40"/>
    </row>
    <row r="20" spans="1:9" x14ac:dyDescent="0.15">
      <c r="F20" s="43"/>
      <c r="G20" s="44"/>
      <c r="H20" s="44"/>
      <c r="I20" s="34"/>
    </row>
    <row r="21" spans="1:9" x14ac:dyDescent="0.15">
      <c r="A21" s="45" t="s">
        <v>50</v>
      </c>
      <c r="B21" s="46">
        <f>STDEV(B11:B20)</f>
        <v>4.4614753058558918</v>
      </c>
      <c r="C21" s="46">
        <f>STDEV(C11:C20)</f>
        <v>247.08356018619628</v>
      </c>
      <c r="D21" s="46">
        <f>STDEV(D11:D20)</f>
        <v>15.464244473716041</v>
      </c>
      <c r="F21" s="45" t="s">
        <v>51</v>
      </c>
      <c r="G21" s="47">
        <f>AVERAGE(G11:G20)</f>
        <v>21.196527197476104</v>
      </c>
      <c r="H21" s="47">
        <f>AVERAGE(H11:H20)</f>
        <v>46.982949258470533</v>
      </c>
      <c r="I21" s="47">
        <f>AVERAGE(I11:I20)</f>
        <v>7.4250958623984937</v>
      </c>
    </row>
    <row r="22" spans="1:9" x14ac:dyDescent="0.15">
      <c r="A22" s="43" t="s">
        <v>52</v>
      </c>
      <c r="B22" s="48">
        <f>3*B21</f>
        <v>13.384425917567675</v>
      </c>
      <c r="C22" s="48">
        <f>3*C21</f>
        <v>741.25068055858878</v>
      </c>
      <c r="D22" s="48">
        <f>3*D21</f>
        <v>46.392733421148122</v>
      </c>
      <c r="G22" s="49"/>
      <c r="H22" s="49"/>
      <c r="I22" s="49"/>
    </row>
    <row r="23" spans="1:9" x14ac:dyDescent="0.15">
      <c r="A23" s="43" t="s">
        <v>53</v>
      </c>
      <c r="B23" s="50">
        <f>AVERAGE(B11:B20)</f>
        <v>20.714285714285715</v>
      </c>
      <c r="C23" s="50">
        <f>AVERAGE(C11:C20)</f>
        <v>731.57142857142856</v>
      </c>
      <c r="D23" s="50">
        <f>AVERAGE(D11:D20)</f>
        <v>168.14285714285714</v>
      </c>
      <c r="G23" s="51"/>
      <c r="H23" s="51"/>
      <c r="I23" s="51"/>
    </row>
    <row r="24" spans="1:9" x14ac:dyDescent="0.15">
      <c r="A24" s="43"/>
      <c r="B24" s="43"/>
      <c r="C24" s="43"/>
      <c r="D24" s="43"/>
    </row>
    <row r="31" spans="1:9" x14ac:dyDescent="0.15">
      <c r="E31" s="43"/>
    </row>
    <row r="32" spans="1:9" x14ac:dyDescent="0.15">
      <c r="E32" s="43"/>
    </row>
    <row r="33" spans="5:5" x14ac:dyDescent="0.15">
      <c r="E33" s="43"/>
    </row>
    <row r="34" spans="5:5" x14ac:dyDescent="0.15">
      <c r="E34" s="43"/>
    </row>
    <row r="35" spans="5:5" x14ac:dyDescent="0.15">
      <c r="E35" s="43"/>
    </row>
  </sheetData>
  <mergeCells count="1">
    <mergeCell ref="A10:A11"/>
  </mergeCells>
  <pageMargins left="0.75" right="0.75" top="1" bottom="1" header="0.5" footer="0.5"/>
  <pageSetup scale="91" orientation="portrait" r:id="rId1"/>
  <headerFooter alignWithMargins="0">
    <oddHeader>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p1</vt:lpstr>
      <vt:lpstr>DL calc</vt:lpstr>
      <vt:lpstr>'p1'!Print_Area</vt:lpstr>
    </vt:vector>
  </TitlesOfParts>
  <Company>MSI Analytical Laboratory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 Massey</dc:creator>
  <cp:lastModifiedBy>Microsoft Office User</cp:lastModifiedBy>
  <cp:lastPrinted>2018-03-15T13:30:40Z</cp:lastPrinted>
  <dcterms:created xsi:type="dcterms:W3CDTF">2009-01-28T16:55:40Z</dcterms:created>
  <dcterms:modified xsi:type="dcterms:W3CDTF">2018-12-14T16:33:21Z</dcterms:modified>
</cp:coreProperties>
</file>